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-15" yWindow="3900" windowWidth="20550" windowHeight="3915" tabRatio="875"/>
  </bookViews>
  <sheets>
    <sheet name="Totals" sheetId="3" r:id="rId1"/>
    <sheet name="Totals Pivot" sheetId="48" r:id="rId2"/>
    <sheet name="Averages Pivot" sheetId="10" r:id="rId3"/>
  </sheets>
  <definedNames>
    <definedName name="_xlnm._FilterDatabase" localSheetId="0" hidden="1">Totals!$A$6:$AC$20</definedName>
    <definedName name="_xlnm.Print_Area" localSheetId="0">Totals!$A$1:$AC$452</definedName>
  </definedNames>
  <calcPr calcId="125725"/>
  <pivotCaches>
    <pivotCache cacheId="14" r:id="rId4"/>
    <pivotCache cacheId="17" r:id="rId5"/>
  </pivotCaches>
</workbook>
</file>

<file path=xl/calcChain.xml><?xml version="1.0" encoding="utf-8"?>
<calcChain xmlns="http://schemas.openxmlformats.org/spreadsheetml/2006/main">
  <c r="AC21" i="3"/>
  <c r="AC20"/>
  <c r="AC19"/>
  <c r="AC18"/>
  <c r="AC17"/>
  <c r="AC16"/>
  <c r="AC15"/>
  <c r="AC14"/>
  <c r="AC13"/>
  <c r="AC12"/>
  <c r="AC11"/>
  <c r="AC10"/>
  <c r="AC9"/>
  <c r="AC8"/>
  <c r="AC22" s="1"/>
  <c r="AC7"/>
  <c r="AB21"/>
  <c r="AB20"/>
  <c r="AB19"/>
  <c r="AB18"/>
  <c r="AB17"/>
  <c r="AB16"/>
  <c r="AB15"/>
  <c r="AB14"/>
  <c r="AB13"/>
  <c r="AB12"/>
  <c r="AB11"/>
  <c r="AB10"/>
  <c r="AB9"/>
  <c r="AB8"/>
  <c r="AB7"/>
  <c r="AA21"/>
  <c r="AA20"/>
  <c r="AA19"/>
  <c r="AA18"/>
  <c r="AA17"/>
  <c r="AA16"/>
  <c r="AA15"/>
  <c r="AA14"/>
  <c r="AA13"/>
  <c r="AA12"/>
  <c r="AA11"/>
  <c r="AA10"/>
  <c r="AA9"/>
  <c r="AA8"/>
  <c r="AA22" s="1"/>
  <c r="AA7"/>
  <c r="Z21"/>
  <c r="Z20"/>
  <c r="Z19"/>
  <c r="Z18"/>
  <c r="Z17"/>
  <c r="Z16"/>
  <c r="Z15"/>
  <c r="Z14"/>
  <c r="Z13"/>
  <c r="Z12"/>
  <c r="Z11"/>
  <c r="Z10"/>
  <c r="Z9"/>
  <c r="Z8"/>
  <c r="Z7"/>
  <c r="Z22" s="1"/>
  <c r="Y21"/>
  <c r="Y20"/>
  <c r="Y19"/>
  <c r="Y18"/>
  <c r="Y17"/>
  <c r="Y16"/>
  <c r="Y15"/>
  <c r="Y14"/>
  <c r="Y13"/>
  <c r="Y12"/>
  <c r="Y11"/>
  <c r="Y10"/>
  <c r="Y9"/>
  <c r="Y8"/>
  <c r="Y7"/>
  <c r="X21"/>
  <c r="X20"/>
  <c r="X19"/>
  <c r="X18"/>
  <c r="X17"/>
  <c r="X16"/>
  <c r="X15"/>
  <c r="X14"/>
  <c r="X13"/>
  <c r="X12"/>
  <c r="X11"/>
  <c r="X10"/>
  <c r="X9"/>
  <c r="X22" s="1"/>
  <c r="X8"/>
  <c r="X7"/>
  <c r="W21"/>
  <c r="W20"/>
  <c r="W19"/>
  <c r="W18"/>
  <c r="W17"/>
  <c r="W16"/>
  <c r="W15"/>
  <c r="W14"/>
  <c r="W13"/>
  <c r="W12"/>
  <c r="W11"/>
  <c r="W10"/>
  <c r="W9"/>
  <c r="W8"/>
  <c r="W7"/>
  <c r="W22" s="1"/>
  <c r="V21"/>
  <c r="V20"/>
  <c r="V19"/>
  <c r="V18"/>
  <c r="V17"/>
  <c r="V16"/>
  <c r="V15"/>
  <c r="V14"/>
  <c r="V13"/>
  <c r="V12"/>
  <c r="V11"/>
  <c r="V10"/>
  <c r="V9"/>
  <c r="V8"/>
  <c r="V22" s="1"/>
  <c r="V7"/>
  <c r="R21"/>
  <c r="R20"/>
  <c r="R19"/>
  <c r="R18"/>
  <c r="R17"/>
  <c r="R16"/>
  <c r="R15"/>
  <c r="R14"/>
  <c r="R13"/>
  <c r="R12"/>
  <c r="R11"/>
  <c r="R10"/>
  <c r="R9"/>
  <c r="R8"/>
  <c r="R22" s="1"/>
  <c r="R7"/>
  <c r="Q21"/>
  <c r="Q20"/>
  <c r="Q19"/>
  <c r="Q18"/>
  <c r="Q17"/>
  <c r="Q16"/>
  <c r="Q15"/>
  <c r="Q14"/>
  <c r="Q13"/>
  <c r="Q12"/>
  <c r="Q11"/>
  <c r="Q10"/>
  <c r="Q9"/>
  <c r="Q8"/>
  <c r="Q7"/>
  <c r="N21"/>
  <c r="N20"/>
  <c r="N19"/>
  <c r="N17"/>
  <c r="N16"/>
  <c r="N15"/>
  <c r="N14"/>
  <c r="N13"/>
  <c r="N12"/>
  <c r="N11"/>
  <c r="N10"/>
  <c r="N9"/>
  <c r="N8"/>
  <c r="N7"/>
  <c r="M21"/>
  <c r="M20"/>
  <c r="M19"/>
  <c r="M17"/>
  <c r="M16"/>
  <c r="M15"/>
  <c r="M14"/>
  <c r="M13"/>
  <c r="M12"/>
  <c r="M11"/>
  <c r="M10"/>
  <c r="M9"/>
  <c r="M8"/>
  <c r="M7"/>
  <c r="J21"/>
  <c r="J20"/>
  <c r="J19"/>
  <c r="J18"/>
  <c r="J17"/>
  <c r="J16"/>
  <c r="J15"/>
  <c r="J14"/>
  <c r="J13"/>
  <c r="J12"/>
  <c r="J11"/>
  <c r="J10"/>
  <c r="J9"/>
  <c r="J8"/>
  <c r="J22" s="1"/>
  <c r="J7"/>
  <c r="I21"/>
  <c r="I20"/>
  <c r="I19"/>
  <c r="I18"/>
  <c r="L18" s="1"/>
  <c r="I17"/>
  <c r="L17" s="1"/>
  <c r="I16"/>
  <c r="I15"/>
  <c r="I14"/>
  <c r="I13"/>
  <c r="L13" s="1"/>
  <c r="I12"/>
  <c r="I11"/>
  <c r="I10"/>
  <c r="I9"/>
  <c r="L9" s="1"/>
  <c r="I8"/>
  <c r="I7"/>
  <c r="F21"/>
  <c r="G21" s="1"/>
  <c r="F20"/>
  <c r="F19"/>
  <c r="F18"/>
  <c r="F17"/>
  <c r="F16"/>
  <c r="F15"/>
  <c r="F14"/>
  <c r="F13"/>
  <c r="F12"/>
  <c r="F11"/>
  <c r="F10"/>
  <c r="F9"/>
  <c r="F8"/>
  <c r="F7"/>
  <c r="E21"/>
  <c r="E20"/>
  <c r="E19"/>
  <c r="E18"/>
  <c r="E17"/>
  <c r="E16"/>
  <c r="E15"/>
  <c r="E14"/>
  <c r="E13"/>
  <c r="E12"/>
  <c r="E11"/>
  <c r="E10"/>
  <c r="E9"/>
  <c r="E8"/>
  <c r="E7"/>
  <c r="D21"/>
  <c r="D20"/>
  <c r="D19"/>
  <c r="D18"/>
  <c r="D17"/>
  <c r="D16"/>
  <c r="D15"/>
  <c r="D14"/>
  <c r="D13"/>
  <c r="D12"/>
  <c r="D11"/>
  <c r="D10"/>
  <c r="D9"/>
  <c r="D8"/>
  <c r="D22" s="1"/>
  <c r="D7"/>
  <c r="C21"/>
  <c r="C45" s="1"/>
  <c r="Z45" s="1"/>
  <c r="C20"/>
  <c r="C19"/>
  <c r="C18"/>
  <c r="C17"/>
  <c r="C16"/>
  <c r="C15"/>
  <c r="C14"/>
  <c r="C13"/>
  <c r="C12"/>
  <c r="C11"/>
  <c r="C10"/>
  <c r="C9"/>
  <c r="C8"/>
  <c r="C7"/>
  <c r="C22" s="1"/>
  <c r="AB22"/>
  <c r="S21"/>
  <c r="O21"/>
  <c r="K21"/>
  <c r="AC452"/>
  <c r="AB452"/>
  <c r="AA452"/>
  <c r="Z452"/>
  <c r="X452"/>
  <c r="W452"/>
  <c r="V452"/>
  <c r="S452"/>
  <c r="R452"/>
  <c r="Q452"/>
  <c r="L452"/>
  <c r="K452"/>
  <c r="J452"/>
  <c r="I452"/>
  <c r="G452"/>
  <c r="F452"/>
  <c r="E452"/>
  <c r="D452"/>
  <c r="C452"/>
  <c r="Y451"/>
  <c r="Y452" s="1"/>
  <c r="T451"/>
  <c r="T452" s="1"/>
  <c r="S451"/>
  <c r="N451"/>
  <c r="N452" s="1"/>
  <c r="O452" s="1"/>
  <c r="M451"/>
  <c r="M452" s="1"/>
  <c r="L451"/>
  <c r="P451" s="1"/>
  <c r="P452" s="1"/>
  <c r="K451"/>
  <c r="H451"/>
  <c r="U451" s="1"/>
  <c r="U452" s="1"/>
  <c r="G451"/>
  <c r="B451"/>
  <c r="A451"/>
  <c r="AC429"/>
  <c r="AB429"/>
  <c r="AA429"/>
  <c r="Z429"/>
  <c r="X429"/>
  <c r="W429"/>
  <c r="V429"/>
  <c r="S429"/>
  <c r="R429"/>
  <c r="Q429"/>
  <c r="J429"/>
  <c r="K429" s="1"/>
  <c r="I429"/>
  <c r="F429"/>
  <c r="E429"/>
  <c r="D429"/>
  <c r="C429"/>
  <c r="Y428"/>
  <c r="Y429" s="1"/>
  <c r="T428"/>
  <c r="T429" s="1"/>
  <c r="S428"/>
  <c r="N428"/>
  <c r="M428"/>
  <c r="L428"/>
  <c r="P428" s="1"/>
  <c r="K428"/>
  <c r="H428"/>
  <c r="U428" s="1"/>
  <c r="G428"/>
  <c r="B428"/>
  <c r="A428"/>
  <c r="AC406"/>
  <c r="AB406"/>
  <c r="AA406"/>
  <c r="Z406"/>
  <c r="X406"/>
  <c r="W406"/>
  <c r="V406"/>
  <c r="T406"/>
  <c r="S406"/>
  <c r="R406"/>
  <c r="Q406"/>
  <c r="L406"/>
  <c r="K406"/>
  <c r="J406"/>
  <c r="I406"/>
  <c r="G406"/>
  <c r="F406"/>
  <c r="E406"/>
  <c r="D406"/>
  <c r="C406"/>
  <c r="Y405"/>
  <c r="Y406" s="1"/>
  <c r="T405"/>
  <c r="S405"/>
  <c r="N405"/>
  <c r="N406" s="1"/>
  <c r="M405"/>
  <c r="M406" s="1"/>
  <c r="L405"/>
  <c r="P405" s="1"/>
  <c r="P406" s="1"/>
  <c r="K405"/>
  <c r="H405"/>
  <c r="U405" s="1"/>
  <c r="U406" s="1"/>
  <c r="G405"/>
  <c r="B405"/>
  <c r="A405"/>
  <c r="AC383"/>
  <c r="AB383"/>
  <c r="AA383"/>
  <c r="Z383"/>
  <c r="Y383"/>
  <c r="X383"/>
  <c r="W383"/>
  <c r="V383"/>
  <c r="R383"/>
  <c r="Q383"/>
  <c r="S383" s="1"/>
  <c r="M383"/>
  <c r="L383"/>
  <c r="J383"/>
  <c r="I383"/>
  <c r="K383" s="1"/>
  <c r="F383"/>
  <c r="E383"/>
  <c r="G383" s="1"/>
  <c r="D383"/>
  <c r="C383"/>
  <c r="Y382"/>
  <c r="U382"/>
  <c r="U383" s="1"/>
  <c r="T382"/>
  <c r="T383" s="1"/>
  <c r="S382"/>
  <c r="O382"/>
  <c r="N382"/>
  <c r="N383" s="1"/>
  <c r="O383" s="1"/>
  <c r="M382"/>
  <c r="L382"/>
  <c r="P382" s="1"/>
  <c r="P383" s="1"/>
  <c r="K382"/>
  <c r="H382"/>
  <c r="H383" s="1"/>
  <c r="G382"/>
  <c r="B382"/>
  <c r="A382"/>
  <c r="AC360"/>
  <c r="AB360"/>
  <c r="AA360"/>
  <c r="Z360"/>
  <c r="Y360"/>
  <c r="X360"/>
  <c r="W360"/>
  <c r="V360"/>
  <c r="R360"/>
  <c r="Q360"/>
  <c r="S360" s="1"/>
  <c r="M360"/>
  <c r="L360"/>
  <c r="J360"/>
  <c r="K360" s="1"/>
  <c r="I360"/>
  <c r="F360"/>
  <c r="G360" s="1"/>
  <c r="E360"/>
  <c r="D360"/>
  <c r="C360"/>
  <c r="Y359"/>
  <c r="U359"/>
  <c r="U360" s="1"/>
  <c r="T359"/>
  <c r="T360" s="1"/>
  <c r="S359"/>
  <c r="O359"/>
  <c r="N359"/>
  <c r="N360" s="1"/>
  <c r="O360" s="1"/>
  <c r="M359"/>
  <c r="L359"/>
  <c r="P359" s="1"/>
  <c r="P360" s="1"/>
  <c r="K359"/>
  <c r="H359"/>
  <c r="H360" s="1"/>
  <c r="G359"/>
  <c r="B359"/>
  <c r="A359"/>
  <c r="AC337"/>
  <c r="AB337"/>
  <c r="AA337"/>
  <c r="Z337"/>
  <c r="Y337"/>
  <c r="X337"/>
  <c r="W337"/>
  <c r="V337"/>
  <c r="R337"/>
  <c r="Q337"/>
  <c r="S337" s="1"/>
  <c r="M337"/>
  <c r="L337"/>
  <c r="J337"/>
  <c r="I337"/>
  <c r="K337" s="1"/>
  <c r="F337"/>
  <c r="E337"/>
  <c r="G337" s="1"/>
  <c r="D337"/>
  <c r="C337"/>
  <c r="Y336"/>
  <c r="U336"/>
  <c r="U337" s="1"/>
  <c r="T336"/>
  <c r="T337" s="1"/>
  <c r="S336"/>
  <c r="O336"/>
  <c r="N336"/>
  <c r="N337" s="1"/>
  <c r="O337" s="1"/>
  <c r="M336"/>
  <c r="L336"/>
  <c r="P336" s="1"/>
  <c r="P337" s="1"/>
  <c r="K336"/>
  <c r="H336"/>
  <c r="H337" s="1"/>
  <c r="G336"/>
  <c r="B336"/>
  <c r="A336"/>
  <c r="AC314"/>
  <c r="AB314"/>
  <c r="AA314"/>
  <c r="Z314"/>
  <c r="X314"/>
  <c r="W314"/>
  <c r="V314"/>
  <c r="S314"/>
  <c r="R314"/>
  <c r="Q314"/>
  <c r="L314"/>
  <c r="K314"/>
  <c r="J314"/>
  <c r="I314"/>
  <c r="G314"/>
  <c r="F314"/>
  <c r="E314"/>
  <c r="D314"/>
  <c r="C314"/>
  <c r="Y313"/>
  <c r="Y314" s="1"/>
  <c r="T313"/>
  <c r="T314" s="1"/>
  <c r="S313"/>
  <c r="N313"/>
  <c r="N314" s="1"/>
  <c r="O314" s="1"/>
  <c r="M313"/>
  <c r="M314" s="1"/>
  <c r="L313"/>
  <c r="P313" s="1"/>
  <c r="P314" s="1"/>
  <c r="K313"/>
  <c r="H313"/>
  <c r="U313" s="1"/>
  <c r="U314" s="1"/>
  <c r="G313"/>
  <c r="B313"/>
  <c r="A313"/>
  <c r="AC291"/>
  <c r="AB291"/>
  <c r="AA291"/>
  <c r="Z291"/>
  <c r="Y291"/>
  <c r="X291"/>
  <c r="W291"/>
  <c r="V291"/>
  <c r="U291"/>
  <c r="R291"/>
  <c r="Q291"/>
  <c r="S291" s="1"/>
  <c r="M291"/>
  <c r="J291"/>
  <c r="K291" s="1"/>
  <c r="I291"/>
  <c r="F291"/>
  <c r="G291" s="1"/>
  <c r="E291"/>
  <c r="D291"/>
  <c r="C291"/>
  <c r="Y290"/>
  <c r="U290"/>
  <c r="T290"/>
  <c r="T291" s="1"/>
  <c r="S290"/>
  <c r="O290"/>
  <c r="N290"/>
  <c r="N291" s="1"/>
  <c r="O291" s="1"/>
  <c r="M290"/>
  <c r="L290"/>
  <c r="P290" s="1"/>
  <c r="P291" s="1"/>
  <c r="K290"/>
  <c r="H290"/>
  <c r="H291" s="1"/>
  <c r="G290"/>
  <c r="B290"/>
  <c r="A290"/>
  <c r="AC268"/>
  <c r="AB268"/>
  <c r="AA268"/>
  <c r="Z268"/>
  <c r="Y268"/>
  <c r="X268"/>
  <c r="W268"/>
  <c r="V268"/>
  <c r="R268"/>
  <c r="S268" s="1"/>
  <c r="Q268"/>
  <c r="M268"/>
  <c r="L268"/>
  <c r="J268"/>
  <c r="K268" s="1"/>
  <c r="I268"/>
  <c r="F268"/>
  <c r="G268" s="1"/>
  <c r="E268"/>
  <c r="D268"/>
  <c r="C268"/>
  <c r="Y267"/>
  <c r="U267"/>
  <c r="U268" s="1"/>
  <c r="T267"/>
  <c r="T268" s="1"/>
  <c r="S267"/>
  <c r="O267"/>
  <c r="N267"/>
  <c r="N268" s="1"/>
  <c r="O268" s="1"/>
  <c r="M267"/>
  <c r="L267"/>
  <c r="P267" s="1"/>
  <c r="P268" s="1"/>
  <c r="K267"/>
  <c r="H267"/>
  <c r="H268" s="1"/>
  <c r="G267"/>
  <c r="B267"/>
  <c r="A267"/>
  <c r="AC245"/>
  <c r="AB245"/>
  <c r="AA245"/>
  <c r="Z245"/>
  <c r="Y245"/>
  <c r="X245"/>
  <c r="W245"/>
  <c r="V245"/>
  <c r="R245"/>
  <c r="S245" s="1"/>
  <c r="Q245"/>
  <c r="M245"/>
  <c r="L245"/>
  <c r="J245"/>
  <c r="K245" s="1"/>
  <c r="I245"/>
  <c r="F245"/>
  <c r="G245" s="1"/>
  <c r="E245"/>
  <c r="D245"/>
  <c r="C245"/>
  <c r="Y244"/>
  <c r="U244"/>
  <c r="U245" s="1"/>
  <c r="T244"/>
  <c r="T245" s="1"/>
  <c r="S244"/>
  <c r="O244"/>
  <c r="N244"/>
  <c r="N245" s="1"/>
  <c r="O245" s="1"/>
  <c r="M244"/>
  <c r="L244"/>
  <c r="P244" s="1"/>
  <c r="P245" s="1"/>
  <c r="K244"/>
  <c r="H244"/>
  <c r="H245" s="1"/>
  <c r="G244"/>
  <c r="B244"/>
  <c r="A244"/>
  <c r="AC222"/>
  <c r="AB222"/>
  <c r="AA222"/>
  <c r="Z222"/>
  <c r="Y222"/>
  <c r="X222"/>
  <c r="W222"/>
  <c r="V222"/>
  <c r="R222"/>
  <c r="S222" s="1"/>
  <c r="Q222"/>
  <c r="M222"/>
  <c r="L222"/>
  <c r="J222"/>
  <c r="K222" s="1"/>
  <c r="I222"/>
  <c r="F222"/>
  <c r="G222" s="1"/>
  <c r="E222"/>
  <c r="D222"/>
  <c r="C222"/>
  <c r="Y221"/>
  <c r="U221"/>
  <c r="U222" s="1"/>
  <c r="T221"/>
  <c r="T222" s="1"/>
  <c r="S221"/>
  <c r="O221"/>
  <c r="N221"/>
  <c r="N222" s="1"/>
  <c r="O222" s="1"/>
  <c r="M221"/>
  <c r="L221"/>
  <c r="P221" s="1"/>
  <c r="P222" s="1"/>
  <c r="K221"/>
  <c r="H221"/>
  <c r="H222" s="1"/>
  <c r="G221"/>
  <c r="B221"/>
  <c r="A221"/>
  <c r="AC199"/>
  <c r="AB199"/>
  <c r="AA199"/>
  <c r="Z199"/>
  <c r="Y199"/>
  <c r="X199"/>
  <c r="W199"/>
  <c r="V199"/>
  <c r="R199"/>
  <c r="Q199"/>
  <c r="S199" s="1"/>
  <c r="M199"/>
  <c r="L199"/>
  <c r="J199"/>
  <c r="K199" s="1"/>
  <c r="I199"/>
  <c r="F199"/>
  <c r="G199" s="1"/>
  <c r="E199"/>
  <c r="D199"/>
  <c r="C199"/>
  <c r="Y198"/>
  <c r="U198"/>
  <c r="U199" s="1"/>
  <c r="T198"/>
  <c r="T199" s="1"/>
  <c r="S198"/>
  <c r="O198"/>
  <c r="N198"/>
  <c r="N199" s="1"/>
  <c r="O199" s="1"/>
  <c r="M198"/>
  <c r="L198"/>
  <c r="P198" s="1"/>
  <c r="P199" s="1"/>
  <c r="K198"/>
  <c r="H198"/>
  <c r="H199" s="1"/>
  <c r="G198"/>
  <c r="B198"/>
  <c r="A198"/>
  <c r="AC176"/>
  <c r="AB176"/>
  <c r="AA176"/>
  <c r="Z176"/>
  <c r="X176"/>
  <c r="W176"/>
  <c r="V176"/>
  <c r="R176"/>
  <c r="S176" s="1"/>
  <c r="Q176"/>
  <c r="N176"/>
  <c r="O176" s="1"/>
  <c r="M176"/>
  <c r="J176"/>
  <c r="K176" s="1"/>
  <c r="I176"/>
  <c r="F176"/>
  <c r="G176" s="1"/>
  <c r="E176"/>
  <c r="D176"/>
  <c r="C176"/>
  <c r="Y175"/>
  <c r="Y176" s="1"/>
  <c r="T175"/>
  <c r="T176" s="1"/>
  <c r="S175"/>
  <c r="O175"/>
  <c r="N175"/>
  <c r="M175"/>
  <c r="L175"/>
  <c r="L176" s="1"/>
  <c r="K175"/>
  <c r="H175"/>
  <c r="H176" s="1"/>
  <c r="G175"/>
  <c r="B175"/>
  <c r="A175"/>
  <c r="AC153"/>
  <c r="AB153"/>
  <c r="AA153"/>
  <c r="Z153"/>
  <c r="X153"/>
  <c r="W153"/>
  <c r="V153"/>
  <c r="S153"/>
  <c r="R153"/>
  <c r="Q153"/>
  <c r="L153"/>
  <c r="K153"/>
  <c r="J153"/>
  <c r="I153"/>
  <c r="G153"/>
  <c r="F153"/>
  <c r="E153"/>
  <c r="D153"/>
  <c r="C153"/>
  <c r="Y152"/>
  <c r="Y153" s="1"/>
  <c r="T152"/>
  <c r="T153" s="1"/>
  <c r="S152"/>
  <c r="N152"/>
  <c r="N153" s="1"/>
  <c r="O153" s="1"/>
  <c r="M152"/>
  <c r="M153" s="1"/>
  <c r="L152"/>
  <c r="P152" s="1"/>
  <c r="P153" s="1"/>
  <c r="K152"/>
  <c r="H152"/>
  <c r="U152" s="1"/>
  <c r="U153" s="1"/>
  <c r="G152"/>
  <c r="B152"/>
  <c r="A152"/>
  <c r="AC130"/>
  <c r="AB130"/>
  <c r="AA130"/>
  <c r="Z130"/>
  <c r="X130"/>
  <c r="W130"/>
  <c r="V130"/>
  <c r="R130"/>
  <c r="S130" s="1"/>
  <c r="Q130"/>
  <c r="M130"/>
  <c r="L130"/>
  <c r="J130"/>
  <c r="K130" s="1"/>
  <c r="I130"/>
  <c r="F130"/>
  <c r="G130" s="1"/>
  <c r="E130"/>
  <c r="D130"/>
  <c r="C130"/>
  <c r="Y129"/>
  <c r="U129"/>
  <c r="U130" s="1"/>
  <c r="T129"/>
  <c r="T130" s="1"/>
  <c r="S129"/>
  <c r="O129"/>
  <c r="N129"/>
  <c r="N130" s="1"/>
  <c r="O130" s="1"/>
  <c r="M129"/>
  <c r="L129"/>
  <c r="P129" s="1"/>
  <c r="P130" s="1"/>
  <c r="K129"/>
  <c r="H129"/>
  <c r="H130" s="1"/>
  <c r="G129"/>
  <c r="B129"/>
  <c r="A129"/>
  <c r="AC107"/>
  <c r="AB107"/>
  <c r="AA107"/>
  <c r="Z107"/>
  <c r="X107"/>
  <c r="W107"/>
  <c r="V107"/>
  <c r="S107"/>
  <c r="R107"/>
  <c r="Q107"/>
  <c r="K107"/>
  <c r="J107"/>
  <c r="I107"/>
  <c r="G107"/>
  <c r="F107"/>
  <c r="E107"/>
  <c r="D107"/>
  <c r="C107"/>
  <c r="Y106"/>
  <c r="T106"/>
  <c r="S106"/>
  <c r="N106"/>
  <c r="M106"/>
  <c r="L106"/>
  <c r="K106"/>
  <c r="H106"/>
  <c r="G106"/>
  <c r="B106"/>
  <c r="A106"/>
  <c r="AC84"/>
  <c r="AB84"/>
  <c r="AA84"/>
  <c r="Z84"/>
  <c r="Y84"/>
  <c r="X84"/>
  <c r="W84"/>
  <c r="V84"/>
  <c r="U84"/>
  <c r="T84"/>
  <c r="R84"/>
  <c r="Q84"/>
  <c r="P84"/>
  <c r="N84"/>
  <c r="M84"/>
  <c r="L84"/>
  <c r="J84"/>
  <c r="I84"/>
  <c r="H84"/>
  <c r="F84"/>
  <c r="E84"/>
  <c r="D84"/>
  <c r="C84"/>
  <c r="Y83"/>
  <c r="T83"/>
  <c r="S83"/>
  <c r="N83"/>
  <c r="M83"/>
  <c r="O83" s="1"/>
  <c r="L83"/>
  <c r="K83"/>
  <c r="H83"/>
  <c r="G83"/>
  <c r="B83"/>
  <c r="A83"/>
  <c r="B45"/>
  <c r="A45"/>
  <c r="L7"/>
  <c r="L8"/>
  <c r="L10"/>
  <c r="L11"/>
  <c r="L12"/>
  <c r="L14"/>
  <c r="L15"/>
  <c r="L16"/>
  <c r="L19"/>
  <c r="L20"/>
  <c r="A450"/>
  <c r="A449"/>
  <c r="A448"/>
  <c r="A447"/>
  <c r="A446"/>
  <c r="A445"/>
  <c r="A444"/>
  <c r="A443"/>
  <c r="A442"/>
  <c r="A441"/>
  <c r="A440"/>
  <c r="A439"/>
  <c r="A438"/>
  <c r="A437"/>
  <c r="A427"/>
  <c r="A426"/>
  <c r="A425"/>
  <c r="A424"/>
  <c r="A423"/>
  <c r="A422"/>
  <c r="A421"/>
  <c r="A420"/>
  <c r="A419"/>
  <c r="A418"/>
  <c r="A417"/>
  <c r="A416"/>
  <c r="A415"/>
  <c r="A414"/>
  <c r="A404"/>
  <c r="A403"/>
  <c r="A402"/>
  <c r="A401"/>
  <c r="A400"/>
  <c r="A399"/>
  <c r="A398"/>
  <c r="A397"/>
  <c r="A396"/>
  <c r="A395"/>
  <c r="A394"/>
  <c r="A393"/>
  <c r="A392"/>
  <c r="A391"/>
  <c r="A381"/>
  <c r="A380"/>
  <c r="A379"/>
  <c r="A378"/>
  <c r="A377"/>
  <c r="A376"/>
  <c r="A375"/>
  <c r="A374"/>
  <c r="A373"/>
  <c r="A372"/>
  <c r="A371"/>
  <c r="A370"/>
  <c r="A369"/>
  <c r="A368"/>
  <c r="A358"/>
  <c r="A357"/>
  <c r="A356"/>
  <c r="A355"/>
  <c r="A354"/>
  <c r="A353"/>
  <c r="A352"/>
  <c r="A351"/>
  <c r="A350"/>
  <c r="A349"/>
  <c r="A348"/>
  <c r="A347"/>
  <c r="A346"/>
  <c r="A345"/>
  <c r="A335"/>
  <c r="A334"/>
  <c r="A333"/>
  <c r="A332"/>
  <c r="A331"/>
  <c r="A330"/>
  <c r="A329"/>
  <c r="A328"/>
  <c r="A327"/>
  <c r="A326"/>
  <c r="A325"/>
  <c r="A324"/>
  <c r="A323"/>
  <c r="A322"/>
  <c r="A312"/>
  <c r="A311"/>
  <c r="A310"/>
  <c r="A309"/>
  <c r="A308"/>
  <c r="A307"/>
  <c r="A306"/>
  <c r="A305"/>
  <c r="A304"/>
  <c r="A303"/>
  <c r="A302"/>
  <c r="A301"/>
  <c r="A300"/>
  <c r="A299"/>
  <c r="A289"/>
  <c r="A288"/>
  <c r="A287"/>
  <c r="A286"/>
  <c r="A285"/>
  <c r="A284"/>
  <c r="A283"/>
  <c r="A282"/>
  <c r="A281"/>
  <c r="A280"/>
  <c r="A279"/>
  <c r="A278"/>
  <c r="A277"/>
  <c r="A276"/>
  <c r="A266"/>
  <c r="A265"/>
  <c r="A264"/>
  <c r="A263"/>
  <c r="A262"/>
  <c r="A261"/>
  <c r="A260"/>
  <c r="A259"/>
  <c r="A258"/>
  <c r="A257"/>
  <c r="A256"/>
  <c r="A255"/>
  <c r="A254"/>
  <c r="A253"/>
  <c r="A243"/>
  <c r="A242"/>
  <c r="A241"/>
  <c r="A240"/>
  <c r="A239"/>
  <c r="A238"/>
  <c r="A237"/>
  <c r="A236"/>
  <c r="A235"/>
  <c r="A234"/>
  <c r="A233"/>
  <c r="A232"/>
  <c r="A231"/>
  <c r="A230"/>
  <c r="A220"/>
  <c r="A219"/>
  <c r="A218"/>
  <c r="A217"/>
  <c r="A216"/>
  <c r="A215"/>
  <c r="A214"/>
  <c r="A213"/>
  <c r="A212"/>
  <c r="A211"/>
  <c r="A210"/>
  <c r="A209"/>
  <c r="A208"/>
  <c r="A207"/>
  <c r="A197"/>
  <c r="A196"/>
  <c r="A195"/>
  <c r="A194"/>
  <c r="A193"/>
  <c r="A192"/>
  <c r="A191"/>
  <c r="A190"/>
  <c r="A189"/>
  <c r="A188"/>
  <c r="A187"/>
  <c r="A186"/>
  <c r="A185"/>
  <c r="A184"/>
  <c r="A174"/>
  <c r="A173"/>
  <c r="A172"/>
  <c r="A171"/>
  <c r="A170"/>
  <c r="A169"/>
  <c r="A168"/>
  <c r="A167"/>
  <c r="A166"/>
  <c r="A165"/>
  <c r="A164"/>
  <c r="A163"/>
  <c r="A162"/>
  <c r="A161"/>
  <c r="A151"/>
  <c r="A150"/>
  <c r="A149"/>
  <c r="A148"/>
  <c r="A147"/>
  <c r="A146"/>
  <c r="A145"/>
  <c r="A144"/>
  <c r="A143"/>
  <c r="A142"/>
  <c r="A141"/>
  <c r="A140"/>
  <c r="A139"/>
  <c r="A138"/>
  <c r="A128"/>
  <c r="A127"/>
  <c r="A126"/>
  <c r="A125"/>
  <c r="A124"/>
  <c r="A123"/>
  <c r="A122"/>
  <c r="A121"/>
  <c r="A120"/>
  <c r="A119"/>
  <c r="A118"/>
  <c r="A117"/>
  <c r="A116"/>
  <c r="A115"/>
  <c r="A105"/>
  <c r="A104"/>
  <c r="A103"/>
  <c r="A102"/>
  <c r="A101"/>
  <c r="A100"/>
  <c r="A99"/>
  <c r="A98"/>
  <c r="A97"/>
  <c r="A96"/>
  <c r="A95"/>
  <c r="A94"/>
  <c r="A93"/>
  <c r="A92"/>
  <c r="A82"/>
  <c r="A81"/>
  <c r="Y331"/>
  <c r="N2" i="10"/>
  <c r="N3" i="48"/>
  <c r="N2"/>
  <c r="Y231" i="3"/>
  <c r="F22" l="1"/>
  <c r="G429"/>
  <c r="I22"/>
  <c r="E22"/>
  <c r="Q22"/>
  <c r="H21"/>
  <c r="L21"/>
  <c r="T21"/>
  <c r="H452"/>
  <c r="O451"/>
  <c r="H429"/>
  <c r="O428"/>
  <c r="O406"/>
  <c r="H406"/>
  <c r="O405"/>
  <c r="H314"/>
  <c r="O313"/>
  <c r="L291"/>
  <c r="P175"/>
  <c r="P176" s="1"/>
  <c r="U175"/>
  <c r="U176" s="1"/>
  <c r="H153"/>
  <c r="O152"/>
  <c r="P106"/>
  <c r="U106"/>
  <c r="O106"/>
  <c r="U83"/>
  <c r="P83"/>
  <c r="W45"/>
  <c r="AA45"/>
  <c r="E45"/>
  <c r="I45"/>
  <c r="K45" s="1"/>
  <c r="M45"/>
  <c r="Q45"/>
  <c r="S45" s="1"/>
  <c r="Y45"/>
  <c r="AC45"/>
  <c r="D45"/>
  <c r="H45"/>
  <c r="L45"/>
  <c r="T45"/>
  <c r="X45"/>
  <c r="AB45"/>
  <c r="F45"/>
  <c r="J45"/>
  <c r="N45"/>
  <c r="R45"/>
  <c r="V45"/>
  <c r="Y450"/>
  <c r="T450"/>
  <c r="S450"/>
  <c r="O450"/>
  <c r="N450"/>
  <c r="M450"/>
  <c r="L450"/>
  <c r="K450"/>
  <c r="H450"/>
  <c r="G450"/>
  <c r="B450"/>
  <c r="Y449"/>
  <c r="T449"/>
  <c r="S449"/>
  <c r="N449"/>
  <c r="O449" s="1"/>
  <c r="M449"/>
  <c r="L449"/>
  <c r="K449"/>
  <c r="H449"/>
  <c r="U449" s="1"/>
  <c r="G449"/>
  <c r="B449"/>
  <c r="Y448"/>
  <c r="T448"/>
  <c r="S448"/>
  <c r="N448"/>
  <c r="O448" s="1"/>
  <c r="M448"/>
  <c r="L448"/>
  <c r="K448"/>
  <c r="H448"/>
  <c r="G448"/>
  <c r="B448"/>
  <c r="Y447"/>
  <c r="T447"/>
  <c r="S447"/>
  <c r="N447"/>
  <c r="O447" s="1"/>
  <c r="M447"/>
  <c r="L447"/>
  <c r="P447" s="1"/>
  <c r="K447"/>
  <c r="H447"/>
  <c r="G447"/>
  <c r="B447"/>
  <c r="Y446"/>
  <c r="T446"/>
  <c r="S446"/>
  <c r="O446"/>
  <c r="N446"/>
  <c r="M446"/>
  <c r="L446"/>
  <c r="K446"/>
  <c r="H446"/>
  <c r="G446"/>
  <c r="B446"/>
  <c r="Y445"/>
  <c r="T445"/>
  <c r="S445"/>
  <c r="N445"/>
  <c r="O445" s="1"/>
  <c r="M445"/>
  <c r="L445"/>
  <c r="P445" s="1"/>
  <c r="K445"/>
  <c r="H445"/>
  <c r="G445"/>
  <c r="B445"/>
  <c r="Y444"/>
  <c r="T444"/>
  <c r="S444"/>
  <c r="O444"/>
  <c r="N444"/>
  <c r="M444"/>
  <c r="L444"/>
  <c r="U444" s="1"/>
  <c r="K444"/>
  <c r="H444"/>
  <c r="G444"/>
  <c r="B444"/>
  <c r="Y443"/>
  <c r="T443"/>
  <c r="S443"/>
  <c r="N443"/>
  <c r="O443" s="1"/>
  <c r="M443"/>
  <c r="L443"/>
  <c r="K443"/>
  <c r="H443"/>
  <c r="U443" s="1"/>
  <c r="G443"/>
  <c r="B443"/>
  <c r="Y442"/>
  <c r="T442"/>
  <c r="S442"/>
  <c r="O442"/>
  <c r="N442"/>
  <c r="M442"/>
  <c r="L442"/>
  <c r="K442"/>
  <c r="H442"/>
  <c r="G442"/>
  <c r="B442"/>
  <c r="Y441"/>
  <c r="T441"/>
  <c r="S441"/>
  <c r="N441"/>
  <c r="O441" s="1"/>
  <c r="M441"/>
  <c r="L441"/>
  <c r="K441"/>
  <c r="H441"/>
  <c r="U441" s="1"/>
  <c r="G441"/>
  <c r="B441"/>
  <c r="Y440"/>
  <c r="T440"/>
  <c r="S440"/>
  <c r="N440"/>
  <c r="O440" s="1"/>
  <c r="M440"/>
  <c r="L440"/>
  <c r="K440"/>
  <c r="H440"/>
  <c r="G440"/>
  <c r="B440"/>
  <c r="Y439"/>
  <c r="T439"/>
  <c r="S439"/>
  <c r="N439"/>
  <c r="O439" s="1"/>
  <c r="M439"/>
  <c r="L439"/>
  <c r="P439" s="1"/>
  <c r="K439"/>
  <c r="H439"/>
  <c r="G439"/>
  <c r="B439"/>
  <c r="Y438"/>
  <c r="T438"/>
  <c r="S438"/>
  <c r="O438"/>
  <c r="N438"/>
  <c r="M438"/>
  <c r="L438"/>
  <c r="K438"/>
  <c r="H438"/>
  <c r="G438"/>
  <c r="B438"/>
  <c r="Y437"/>
  <c r="T437"/>
  <c r="S437"/>
  <c r="N437"/>
  <c r="O437" s="1"/>
  <c r="M437"/>
  <c r="L437"/>
  <c r="K437"/>
  <c r="H437"/>
  <c r="G437"/>
  <c r="B437"/>
  <c r="O431"/>
  <c r="Y427"/>
  <c r="T427"/>
  <c r="S427"/>
  <c r="N427"/>
  <c r="O427" s="1"/>
  <c r="M427"/>
  <c r="L427"/>
  <c r="P427" s="1"/>
  <c r="K427"/>
  <c r="H427"/>
  <c r="G427"/>
  <c r="B427"/>
  <c r="Y426"/>
  <c r="T426"/>
  <c r="S426"/>
  <c r="N426"/>
  <c r="O426" s="1"/>
  <c r="M426"/>
  <c r="L426"/>
  <c r="K426"/>
  <c r="H426"/>
  <c r="G426"/>
  <c r="B426"/>
  <c r="Y425"/>
  <c r="T425"/>
  <c r="S425"/>
  <c r="N425"/>
  <c r="N429" s="1"/>
  <c r="M425"/>
  <c r="M18" s="1"/>
  <c r="L425"/>
  <c r="L429" s="1"/>
  <c r="K425"/>
  <c r="H425"/>
  <c r="G425"/>
  <c r="B425"/>
  <c r="Y424"/>
  <c r="T424"/>
  <c r="S424"/>
  <c r="N424"/>
  <c r="O424" s="1"/>
  <c r="M424"/>
  <c r="L424"/>
  <c r="K424"/>
  <c r="H424"/>
  <c r="G424"/>
  <c r="B424"/>
  <c r="Y423"/>
  <c r="T423"/>
  <c r="S423"/>
  <c r="N423"/>
  <c r="M423"/>
  <c r="L423"/>
  <c r="K423"/>
  <c r="H423"/>
  <c r="G423"/>
  <c r="B423"/>
  <c r="Y422"/>
  <c r="T422"/>
  <c r="S422"/>
  <c r="N422"/>
  <c r="O422" s="1"/>
  <c r="M422"/>
  <c r="L422"/>
  <c r="P422" s="1"/>
  <c r="K422"/>
  <c r="H422"/>
  <c r="G422"/>
  <c r="B422"/>
  <c r="Y421"/>
  <c r="T421"/>
  <c r="S421"/>
  <c r="O421"/>
  <c r="N421"/>
  <c r="M421"/>
  <c r="L421"/>
  <c r="K421"/>
  <c r="H421"/>
  <c r="G421"/>
  <c r="B421"/>
  <c r="Y420"/>
  <c r="T420"/>
  <c r="S420"/>
  <c r="N420"/>
  <c r="O420" s="1"/>
  <c r="M420"/>
  <c r="L420"/>
  <c r="P420" s="1"/>
  <c r="K420"/>
  <c r="H420"/>
  <c r="G420"/>
  <c r="B420"/>
  <c r="Y419"/>
  <c r="T419"/>
  <c r="S419"/>
  <c r="O419"/>
  <c r="N419"/>
  <c r="M419"/>
  <c r="L419"/>
  <c r="P419" s="1"/>
  <c r="K419"/>
  <c r="H419"/>
  <c r="G419"/>
  <c r="B419"/>
  <c r="Y418"/>
  <c r="T418"/>
  <c r="S418"/>
  <c r="N418"/>
  <c r="O418" s="1"/>
  <c r="M418"/>
  <c r="L418"/>
  <c r="K418"/>
  <c r="H418"/>
  <c r="G418"/>
  <c r="B418"/>
  <c r="Y417"/>
  <c r="T417"/>
  <c r="S417"/>
  <c r="O417"/>
  <c r="N417"/>
  <c r="M417"/>
  <c r="L417"/>
  <c r="K417"/>
  <c r="H417"/>
  <c r="G417"/>
  <c r="B417"/>
  <c r="Y416"/>
  <c r="T416"/>
  <c r="S416"/>
  <c r="N416"/>
  <c r="O416" s="1"/>
  <c r="M416"/>
  <c r="L416"/>
  <c r="K416"/>
  <c r="H416"/>
  <c r="G416"/>
  <c r="B416"/>
  <c r="Y415"/>
  <c r="T415"/>
  <c r="S415"/>
  <c r="N415"/>
  <c r="O415" s="1"/>
  <c r="M415"/>
  <c r="L415"/>
  <c r="K415"/>
  <c r="H415"/>
  <c r="U415" s="1"/>
  <c r="G415"/>
  <c r="B415"/>
  <c r="Y414"/>
  <c r="T414"/>
  <c r="S414"/>
  <c r="N414"/>
  <c r="M414"/>
  <c r="L414"/>
  <c r="K414"/>
  <c r="H414"/>
  <c r="G414"/>
  <c r="B414"/>
  <c r="O408"/>
  <c r="Y404"/>
  <c r="T404"/>
  <c r="S404"/>
  <c r="N404"/>
  <c r="O404" s="1"/>
  <c r="M404"/>
  <c r="L404"/>
  <c r="K404"/>
  <c r="H404"/>
  <c r="G404"/>
  <c r="B404"/>
  <c r="Y403"/>
  <c r="T403"/>
  <c r="S403"/>
  <c r="N403"/>
  <c r="O403" s="1"/>
  <c r="M403"/>
  <c r="L403"/>
  <c r="K403"/>
  <c r="H403"/>
  <c r="G403"/>
  <c r="B403"/>
  <c r="Y402"/>
  <c r="T402"/>
  <c r="S402"/>
  <c r="O402"/>
  <c r="N402"/>
  <c r="M402"/>
  <c r="L402"/>
  <c r="K402"/>
  <c r="H402"/>
  <c r="G402"/>
  <c r="B402"/>
  <c r="Y401"/>
  <c r="T401"/>
  <c r="S401"/>
  <c r="N401"/>
  <c r="O401" s="1"/>
  <c r="M401"/>
  <c r="L401"/>
  <c r="K401"/>
  <c r="H401"/>
  <c r="G401"/>
  <c r="B401"/>
  <c r="Y400"/>
  <c r="T400"/>
  <c r="S400"/>
  <c r="O400"/>
  <c r="N400"/>
  <c r="M400"/>
  <c r="L400"/>
  <c r="K400"/>
  <c r="H400"/>
  <c r="G400"/>
  <c r="B400"/>
  <c r="Y399"/>
  <c r="T399"/>
  <c r="S399"/>
  <c r="N399"/>
  <c r="O399" s="1"/>
  <c r="M399"/>
  <c r="L399"/>
  <c r="K399"/>
  <c r="H399"/>
  <c r="U399" s="1"/>
  <c r="G399"/>
  <c r="B399"/>
  <c r="Y398"/>
  <c r="T398"/>
  <c r="S398"/>
  <c r="N398"/>
  <c r="O398" s="1"/>
  <c r="M398"/>
  <c r="L398"/>
  <c r="K398"/>
  <c r="H398"/>
  <c r="G398"/>
  <c r="B398"/>
  <c r="Y397"/>
  <c r="T397"/>
  <c r="S397"/>
  <c r="N397"/>
  <c r="O397" s="1"/>
  <c r="M397"/>
  <c r="L397"/>
  <c r="K397"/>
  <c r="H397"/>
  <c r="U397" s="1"/>
  <c r="G397"/>
  <c r="B397"/>
  <c r="Y396"/>
  <c r="T396"/>
  <c r="S396"/>
  <c r="N396"/>
  <c r="O396" s="1"/>
  <c r="M396"/>
  <c r="L396"/>
  <c r="K396"/>
  <c r="H396"/>
  <c r="G396"/>
  <c r="B396"/>
  <c r="Y395"/>
  <c r="T395"/>
  <c r="S395"/>
  <c r="N395"/>
  <c r="O395" s="1"/>
  <c r="M395"/>
  <c r="L395"/>
  <c r="K395"/>
  <c r="H395"/>
  <c r="G395"/>
  <c r="B395"/>
  <c r="Y394"/>
  <c r="T394"/>
  <c r="S394"/>
  <c r="O394"/>
  <c r="N394"/>
  <c r="M394"/>
  <c r="L394"/>
  <c r="P394" s="1"/>
  <c r="K394"/>
  <c r="H394"/>
  <c r="G394"/>
  <c r="B394"/>
  <c r="Y393"/>
  <c r="T393"/>
  <c r="S393"/>
  <c r="N393"/>
  <c r="O393" s="1"/>
  <c r="M393"/>
  <c r="L393"/>
  <c r="K393"/>
  <c r="H393"/>
  <c r="G393"/>
  <c r="B393"/>
  <c r="Y392"/>
  <c r="T392"/>
  <c r="S392"/>
  <c r="N392"/>
  <c r="O392" s="1"/>
  <c r="M392"/>
  <c r="L392"/>
  <c r="K392"/>
  <c r="H392"/>
  <c r="G392"/>
  <c r="B392"/>
  <c r="Y391"/>
  <c r="T391"/>
  <c r="S391"/>
  <c r="N391"/>
  <c r="M391"/>
  <c r="L391"/>
  <c r="K391"/>
  <c r="H391"/>
  <c r="G391"/>
  <c r="B391"/>
  <c r="O385"/>
  <c r="Y381"/>
  <c r="T381"/>
  <c r="S381"/>
  <c r="N381"/>
  <c r="O381" s="1"/>
  <c r="M381"/>
  <c r="L381"/>
  <c r="K381"/>
  <c r="H381"/>
  <c r="U381" s="1"/>
  <c r="G381"/>
  <c r="B381"/>
  <c r="Y380"/>
  <c r="T380"/>
  <c r="S380"/>
  <c r="N380"/>
  <c r="O380" s="1"/>
  <c r="M380"/>
  <c r="L380"/>
  <c r="P380" s="1"/>
  <c r="K380"/>
  <c r="H380"/>
  <c r="G380"/>
  <c r="B380"/>
  <c r="Y379"/>
  <c r="T379"/>
  <c r="S379"/>
  <c r="N379"/>
  <c r="O379" s="1"/>
  <c r="M379"/>
  <c r="L379"/>
  <c r="P379" s="1"/>
  <c r="K379"/>
  <c r="H379"/>
  <c r="G379"/>
  <c r="B379"/>
  <c r="Y378"/>
  <c r="T378"/>
  <c r="S378"/>
  <c r="N378"/>
  <c r="O378" s="1"/>
  <c r="M378"/>
  <c r="L378"/>
  <c r="K378"/>
  <c r="H378"/>
  <c r="U378" s="1"/>
  <c r="G378"/>
  <c r="B378"/>
  <c r="Y377"/>
  <c r="T377"/>
  <c r="S377"/>
  <c r="N377"/>
  <c r="O377" s="1"/>
  <c r="M377"/>
  <c r="L377"/>
  <c r="K377"/>
  <c r="H377"/>
  <c r="U377" s="1"/>
  <c r="G377"/>
  <c r="B377"/>
  <c r="Y376"/>
  <c r="T376"/>
  <c r="S376"/>
  <c r="N376"/>
  <c r="O376" s="1"/>
  <c r="M376"/>
  <c r="L376"/>
  <c r="P376" s="1"/>
  <c r="K376"/>
  <c r="H376"/>
  <c r="G376"/>
  <c r="B376"/>
  <c r="Y375"/>
  <c r="T375"/>
  <c r="S375"/>
  <c r="N375"/>
  <c r="O375" s="1"/>
  <c r="M375"/>
  <c r="L375"/>
  <c r="P375" s="1"/>
  <c r="K375"/>
  <c r="H375"/>
  <c r="G375"/>
  <c r="B375"/>
  <c r="Y374"/>
  <c r="T374"/>
  <c r="S374"/>
  <c r="N374"/>
  <c r="M374"/>
  <c r="L374"/>
  <c r="K374"/>
  <c r="H374"/>
  <c r="G374"/>
  <c r="B374"/>
  <c r="Y373"/>
  <c r="T373"/>
  <c r="S373"/>
  <c r="N373"/>
  <c r="O373" s="1"/>
  <c r="M373"/>
  <c r="L373"/>
  <c r="K373"/>
  <c r="H373"/>
  <c r="G373"/>
  <c r="B373"/>
  <c r="Y372"/>
  <c r="T372"/>
  <c r="S372"/>
  <c r="N372"/>
  <c r="O372" s="1"/>
  <c r="M372"/>
  <c r="L372"/>
  <c r="K372"/>
  <c r="H372"/>
  <c r="G372"/>
  <c r="B372"/>
  <c r="Y371"/>
  <c r="T371"/>
  <c r="S371"/>
  <c r="N371"/>
  <c r="O371" s="1"/>
  <c r="M371"/>
  <c r="L371"/>
  <c r="P371" s="1"/>
  <c r="K371"/>
  <c r="H371"/>
  <c r="G371"/>
  <c r="B371"/>
  <c r="Y370"/>
  <c r="T370"/>
  <c r="S370"/>
  <c r="N370"/>
  <c r="O370" s="1"/>
  <c r="M370"/>
  <c r="L370"/>
  <c r="K370"/>
  <c r="H370"/>
  <c r="U370" s="1"/>
  <c r="G370"/>
  <c r="B370"/>
  <c r="Y369"/>
  <c r="T369"/>
  <c r="S369"/>
  <c r="N369"/>
  <c r="O369" s="1"/>
  <c r="M369"/>
  <c r="L369"/>
  <c r="K369"/>
  <c r="H369"/>
  <c r="G369"/>
  <c r="B369"/>
  <c r="Y368"/>
  <c r="T368"/>
  <c r="S368"/>
  <c r="N368"/>
  <c r="O368" s="1"/>
  <c r="M368"/>
  <c r="L368"/>
  <c r="K368"/>
  <c r="H368"/>
  <c r="G368"/>
  <c r="B368"/>
  <c r="O362"/>
  <c r="Y358"/>
  <c r="T358"/>
  <c r="S358"/>
  <c r="N358"/>
  <c r="O358" s="1"/>
  <c r="M358"/>
  <c r="L358"/>
  <c r="P358" s="1"/>
  <c r="K358"/>
  <c r="H358"/>
  <c r="G358"/>
  <c r="B358"/>
  <c r="Y357"/>
  <c r="T357"/>
  <c r="S357"/>
  <c r="N357"/>
  <c r="O357" s="1"/>
  <c r="M357"/>
  <c r="L357"/>
  <c r="K357"/>
  <c r="H357"/>
  <c r="G357"/>
  <c r="B357"/>
  <c r="Y356"/>
  <c r="T356"/>
  <c r="S356"/>
  <c r="N356"/>
  <c r="O356" s="1"/>
  <c r="M356"/>
  <c r="L356"/>
  <c r="K356"/>
  <c r="H356"/>
  <c r="G356"/>
  <c r="B356"/>
  <c r="Y355"/>
  <c r="T355"/>
  <c r="S355"/>
  <c r="N355"/>
  <c r="O355" s="1"/>
  <c r="M355"/>
  <c r="L355"/>
  <c r="K355"/>
  <c r="H355"/>
  <c r="G355"/>
  <c r="B355"/>
  <c r="Y354"/>
  <c r="T354"/>
  <c r="S354"/>
  <c r="N354"/>
  <c r="O354" s="1"/>
  <c r="M354"/>
  <c r="L354"/>
  <c r="P354" s="1"/>
  <c r="K354"/>
  <c r="H354"/>
  <c r="G354"/>
  <c r="B354"/>
  <c r="Y353"/>
  <c r="T353"/>
  <c r="S353"/>
  <c r="N353"/>
  <c r="O353" s="1"/>
  <c r="M353"/>
  <c r="L353"/>
  <c r="K353"/>
  <c r="H353"/>
  <c r="G353"/>
  <c r="B353"/>
  <c r="Y352"/>
  <c r="T352"/>
  <c r="S352"/>
  <c r="N352"/>
  <c r="M352"/>
  <c r="L352"/>
  <c r="K352"/>
  <c r="H352"/>
  <c r="U352" s="1"/>
  <c r="G352"/>
  <c r="B352"/>
  <c r="Y351"/>
  <c r="T351"/>
  <c r="S351"/>
  <c r="N351"/>
  <c r="M351"/>
  <c r="L351"/>
  <c r="K351"/>
  <c r="H351"/>
  <c r="G351"/>
  <c r="B351"/>
  <c r="Y350"/>
  <c r="T350"/>
  <c r="S350"/>
  <c r="N350"/>
  <c r="O350" s="1"/>
  <c r="M350"/>
  <c r="L350"/>
  <c r="P350" s="1"/>
  <c r="K350"/>
  <c r="H350"/>
  <c r="G350"/>
  <c r="B350"/>
  <c r="Y349"/>
  <c r="T349"/>
  <c r="S349"/>
  <c r="N349"/>
  <c r="O349" s="1"/>
  <c r="M349"/>
  <c r="L349"/>
  <c r="K349"/>
  <c r="H349"/>
  <c r="G349"/>
  <c r="B349"/>
  <c r="Y348"/>
  <c r="T348"/>
  <c r="S348"/>
  <c r="N348"/>
  <c r="O348" s="1"/>
  <c r="M348"/>
  <c r="L348"/>
  <c r="K348"/>
  <c r="H348"/>
  <c r="G348"/>
  <c r="B348"/>
  <c r="Y347"/>
  <c r="T347"/>
  <c r="S347"/>
  <c r="N347"/>
  <c r="O347" s="1"/>
  <c r="M347"/>
  <c r="L347"/>
  <c r="K347"/>
  <c r="H347"/>
  <c r="G347"/>
  <c r="B347"/>
  <c r="Y346"/>
  <c r="T346"/>
  <c r="S346"/>
  <c r="N346"/>
  <c r="O346" s="1"/>
  <c r="M346"/>
  <c r="L346"/>
  <c r="P346" s="1"/>
  <c r="K346"/>
  <c r="H346"/>
  <c r="G346"/>
  <c r="B346"/>
  <c r="Y345"/>
  <c r="T345"/>
  <c r="S345"/>
  <c r="N345"/>
  <c r="O345" s="1"/>
  <c r="M345"/>
  <c r="L345"/>
  <c r="K345"/>
  <c r="H345"/>
  <c r="G345"/>
  <c r="B345"/>
  <c r="O339"/>
  <c r="Y335"/>
  <c r="T335"/>
  <c r="S335"/>
  <c r="N335"/>
  <c r="O335" s="1"/>
  <c r="M335"/>
  <c r="L335"/>
  <c r="K335"/>
  <c r="H335"/>
  <c r="U335" s="1"/>
  <c r="G335"/>
  <c r="B335"/>
  <c r="Y334"/>
  <c r="T334"/>
  <c r="S334"/>
  <c r="N334"/>
  <c r="O334" s="1"/>
  <c r="M334"/>
  <c r="L334"/>
  <c r="P334" s="1"/>
  <c r="K334"/>
  <c r="H334"/>
  <c r="G334"/>
  <c r="B334"/>
  <c r="Y333"/>
  <c r="U333"/>
  <c r="T333"/>
  <c r="S333"/>
  <c r="N333"/>
  <c r="O333" s="1"/>
  <c r="M333"/>
  <c r="L333"/>
  <c r="K333"/>
  <c r="H333"/>
  <c r="G333"/>
  <c r="B333"/>
  <c r="Y332"/>
  <c r="T332"/>
  <c r="S332"/>
  <c r="N332"/>
  <c r="O332" s="1"/>
  <c r="M332"/>
  <c r="L332"/>
  <c r="P332" s="1"/>
  <c r="K332"/>
  <c r="H332"/>
  <c r="G332"/>
  <c r="B332"/>
  <c r="T331"/>
  <c r="S331"/>
  <c r="N331"/>
  <c r="O331" s="1"/>
  <c r="M331"/>
  <c r="L331"/>
  <c r="K331"/>
  <c r="H331"/>
  <c r="U331" s="1"/>
  <c r="G331"/>
  <c r="B331"/>
  <c r="Y330"/>
  <c r="T330"/>
  <c r="S330"/>
  <c r="N330"/>
  <c r="O330" s="1"/>
  <c r="M330"/>
  <c r="L330"/>
  <c r="K330"/>
  <c r="H330"/>
  <c r="G330"/>
  <c r="B330"/>
  <c r="Y329"/>
  <c r="T329"/>
  <c r="S329"/>
  <c r="N329"/>
  <c r="O329" s="1"/>
  <c r="M329"/>
  <c r="L329"/>
  <c r="K329"/>
  <c r="H329"/>
  <c r="G329"/>
  <c r="B329"/>
  <c r="Y328"/>
  <c r="T328"/>
  <c r="S328"/>
  <c r="N328"/>
  <c r="O328" s="1"/>
  <c r="M328"/>
  <c r="L328"/>
  <c r="P328" s="1"/>
  <c r="K328"/>
  <c r="H328"/>
  <c r="G328"/>
  <c r="B328"/>
  <c r="Y327"/>
  <c r="T327"/>
  <c r="S327"/>
  <c r="N327"/>
  <c r="O327" s="1"/>
  <c r="M327"/>
  <c r="L327"/>
  <c r="K327"/>
  <c r="H327"/>
  <c r="U327" s="1"/>
  <c r="G327"/>
  <c r="B327"/>
  <c r="Y326"/>
  <c r="T326"/>
  <c r="S326"/>
  <c r="N326"/>
  <c r="O326" s="1"/>
  <c r="M326"/>
  <c r="L326"/>
  <c r="K326"/>
  <c r="H326"/>
  <c r="G326"/>
  <c r="B326"/>
  <c r="Y325"/>
  <c r="T325"/>
  <c r="S325"/>
  <c r="N325"/>
  <c r="O325" s="1"/>
  <c r="M325"/>
  <c r="L325"/>
  <c r="K325"/>
  <c r="H325"/>
  <c r="G325"/>
  <c r="B325"/>
  <c r="Y324"/>
  <c r="T324"/>
  <c r="S324"/>
  <c r="N324"/>
  <c r="O324" s="1"/>
  <c r="M324"/>
  <c r="L324"/>
  <c r="P324" s="1"/>
  <c r="K324"/>
  <c r="H324"/>
  <c r="G324"/>
  <c r="B324"/>
  <c r="Y323"/>
  <c r="T323"/>
  <c r="S323"/>
  <c r="N323"/>
  <c r="O323" s="1"/>
  <c r="M323"/>
  <c r="L323"/>
  <c r="K323"/>
  <c r="H323"/>
  <c r="G323"/>
  <c r="B323"/>
  <c r="Y322"/>
  <c r="T322"/>
  <c r="S322"/>
  <c r="N322"/>
  <c r="M322"/>
  <c r="L322"/>
  <c r="K322"/>
  <c r="H322"/>
  <c r="G322"/>
  <c r="B322"/>
  <c r="O316"/>
  <c r="Y312"/>
  <c r="T312"/>
  <c r="S312"/>
  <c r="N312"/>
  <c r="O312" s="1"/>
  <c r="M312"/>
  <c r="L312"/>
  <c r="K312"/>
  <c r="H312"/>
  <c r="G312"/>
  <c r="B312"/>
  <c r="Y311"/>
  <c r="T311"/>
  <c r="S311"/>
  <c r="N311"/>
  <c r="O311" s="1"/>
  <c r="M311"/>
  <c r="L311"/>
  <c r="K311"/>
  <c r="H311"/>
  <c r="G311"/>
  <c r="B311"/>
  <c r="Y310"/>
  <c r="T310"/>
  <c r="S310"/>
  <c r="N310"/>
  <c r="O310" s="1"/>
  <c r="M310"/>
  <c r="L310"/>
  <c r="K310"/>
  <c r="H310"/>
  <c r="G310"/>
  <c r="B310"/>
  <c r="Y309"/>
  <c r="T309"/>
  <c r="S309"/>
  <c r="N309"/>
  <c r="O309" s="1"/>
  <c r="M309"/>
  <c r="L309"/>
  <c r="K309"/>
  <c r="H309"/>
  <c r="G309"/>
  <c r="B309"/>
  <c r="Y308"/>
  <c r="T308"/>
  <c r="S308"/>
  <c r="N308"/>
  <c r="O308" s="1"/>
  <c r="M308"/>
  <c r="L308"/>
  <c r="K308"/>
  <c r="H308"/>
  <c r="G308"/>
  <c r="B308"/>
  <c r="Y307"/>
  <c r="T307"/>
  <c r="S307"/>
  <c r="N307"/>
  <c r="O307" s="1"/>
  <c r="M307"/>
  <c r="L307"/>
  <c r="K307"/>
  <c r="H307"/>
  <c r="G307"/>
  <c r="B307"/>
  <c r="Y306"/>
  <c r="T306"/>
  <c r="S306"/>
  <c r="N306"/>
  <c r="O306" s="1"/>
  <c r="M306"/>
  <c r="L306"/>
  <c r="K306"/>
  <c r="H306"/>
  <c r="G306"/>
  <c r="B306"/>
  <c r="Y305"/>
  <c r="T305"/>
  <c r="S305"/>
  <c r="N305"/>
  <c r="O305" s="1"/>
  <c r="M305"/>
  <c r="L305"/>
  <c r="K305"/>
  <c r="H305"/>
  <c r="G305"/>
  <c r="B305"/>
  <c r="Y304"/>
  <c r="T304"/>
  <c r="S304"/>
  <c r="N304"/>
  <c r="O304" s="1"/>
  <c r="M304"/>
  <c r="L304"/>
  <c r="K304"/>
  <c r="H304"/>
  <c r="G304"/>
  <c r="B304"/>
  <c r="Y303"/>
  <c r="T303"/>
  <c r="S303"/>
  <c r="N303"/>
  <c r="O303" s="1"/>
  <c r="M303"/>
  <c r="L303"/>
  <c r="K303"/>
  <c r="H303"/>
  <c r="G303"/>
  <c r="B303"/>
  <c r="Y302"/>
  <c r="T302"/>
  <c r="S302"/>
  <c r="N302"/>
  <c r="O302" s="1"/>
  <c r="M302"/>
  <c r="L302"/>
  <c r="K302"/>
  <c r="H302"/>
  <c r="G302"/>
  <c r="B302"/>
  <c r="Y301"/>
  <c r="T301"/>
  <c r="S301"/>
  <c r="N301"/>
  <c r="O301" s="1"/>
  <c r="M301"/>
  <c r="L301"/>
  <c r="K301"/>
  <c r="H301"/>
  <c r="G301"/>
  <c r="B301"/>
  <c r="Y300"/>
  <c r="T300"/>
  <c r="S300"/>
  <c r="N300"/>
  <c r="O300" s="1"/>
  <c r="M300"/>
  <c r="L300"/>
  <c r="K300"/>
  <c r="H300"/>
  <c r="G300"/>
  <c r="B300"/>
  <c r="Y299"/>
  <c r="T299"/>
  <c r="S299"/>
  <c r="N299"/>
  <c r="M299"/>
  <c r="L299"/>
  <c r="K299"/>
  <c r="H299"/>
  <c r="G299"/>
  <c r="B299"/>
  <c r="O293"/>
  <c r="Y289"/>
  <c r="T289"/>
  <c r="S289"/>
  <c r="N289"/>
  <c r="O289" s="1"/>
  <c r="M289"/>
  <c r="L289"/>
  <c r="K289"/>
  <c r="H289"/>
  <c r="G289"/>
  <c r="B289"/>
  <c r="Y288"/>
  <c r="T288"/>
  <c r="S288"/>
  <c r="N288"/>
  <c r="O288" s="1"/>
  <c r="M288"/>
  <c r="L288"/>
  <c r="K288"/>
  <c r="H288"/>
  <c r="G288"/>
  <c r="B288"/>
  <c r="Y287"/>
  <c r="T287"/>
  <c r="S287"/>
  <c r="N287"/>
  <c r="O287" s="1"/>
  <c r="M287"/>
  <c r="L287"/>
  <c r="K287"/>
  <c r="H287"/>
  <c r="G287"/>
  <c r="B287"/>
  <c r="Y286"/>
  <c r="T286"/>
  <c r="S286"/>
  <c r="N286"/>
  <c r="O286" s="1"/>
  <c r="M286"/>
  <c r="L286"/>
  <c r="K286"/>
  <c r="H286"/>
  <c r="G286"/>
  <c r="B286"/>
  <c r="Y285"/>
  <c r="T285"/>
  <c r="S285"/>
  <c r="N285"/>
  <c r="O285" s="1"/>
  <c r="M285"/>
  <c r="L285"/>
  <c r="K285"/>
  <c r="H285"/>
  <c r="G285"/>
  <c r="B285"/>
  <c r="Y284"/>
  <c r="T284"/>
  <c r="S284"/>
  <c r="N284"/>
  <c r="O284" s="1"/>
  <c r="M284"/>
  <c r="L284"/>
  <c r="K284"/>
  <c r="H284"/>
  <c r="G284"/>
  <c r="B284"/>
  <c r="Y283"/>
  <c r="T283"/>
  <c r="S283"/>
  <c r="N283"/>
  <c r="O283" s="1"/>
  <c r="M283"/>
  <c r="L283"/>
  <c r="K283"/>
  <c r="H283"/>
  <c r="G283"/>
  <c r="B283"/>
  <c r="Y282"/>
  <c r="T282"/>
  <c r="S282"/>
  <c r="N282"/>
  <c r="O282" s="1"/>
  <c r="M282"/>
  <c r="L282"/>
  <c r="K282"/>
  <c r="H282"/>
  <c r="G282"/>
  <c r="B282"/>
  <c r="Y281"/>
  <c r="T281"/>
  <c r="S281"/>
  <c r="N281"/>
  <c r="O281" s="1"/>
  <c r="M281"/>
  <c r="L281"/>
  <c r="K281"/>
  <c r="H281"/>
  <c r="G281"/>
  <c r="B281"/>
  <c r="Y280"/>
  <c r="T280"/>
  <c r="S280"/>
  <c r="N280"/>
  <c r="O280" s="1"/>
  <c r="M280"/>
  <c r="L280"/>
  <c r="K280"/>
  <c r="H280"/>
  <c r="G280"/>
  <c r="B280"/>
  <c r="Y279"/>
  <c r="T279"/>
  <c r="S279"/>
  <c r="N279"/>
  <c r="O279" s="1"/>
  <c r="M279"/>
  <c r="L279"/>
  <c r="K279"/>
  <c r="H279"/>
  <c r="G279"/>
  <c r="B279"/>
  <c r="Y278"/>
  <c r="T278"/>
  <c r="S278"/>
  <c r="N278"/>
  <c r="O278" s="1"/>
  <c r="M278"/>
  <c r="L278"/>
  <c r="K278"/>
  <c r="H278"/>
  <c r="G278"/>
  <c r="B278"/>
  <c r="Y277"/>
  <c r="T277"/>
  <c r="S277"/>
  <c r="N277"/>
  <c r="O277" s="1"/>
  <c r="M277"/>
  <c r="L277"/>
  <c r="K277"/>
  <c r="H277"/>
  <c r="G277"/>
  <c r="B277"/>
  <c r="Y276"/>
  <c r="T276"/>
  <c r="S276"/>
  <c r="N276"/>
  <c r="O276" s="1"/>
  <c r="M276"/>
  <c r="L276"/>
  <c r="K276"/>
  <c r="H276"/>
  <c r="G276"/>
  <c r="B276"/>
  <c r="O270"/>
  <c r="Y266"/>
  <c r="T266"/>
  <c r="S266"/>
  <c r="N266"/>
  <c r="O266" s="1"/>
  <c r="M266"/>
  <c r="L266"/>
  <c r="K266"/>
  <c r="H266"/>
  <c r="G266"/>
  <c r="B266"/>
  <c r="Y265"/>
  <c r="T265"/>
  <c r="S265"/>
  <c r="N265"/>
  <c r="O265" s="1"/>
  <c r="M265"/>
  <c r="L265"/>
  <c r="K265"/>
  <c r="H265"/>
  <c r="G265"/>
  <c r="B265"/>
  <c r="Y264"/>
  <c r="T264"/>
  <c r="S264"/>
  <c r="N264"/>
  <c r="O264" s="1"/>
  <c r="M264"/>
  <c r="L264"/>
  <c r="K264"/>
  <c r="H264"/>
  <c r="G264"/>
  <c r="B264"/>
  <c r="Y263"/>
  <c r="T263"/>
  <c r="S263"/>
  <c r="N263"/>
  <c r="O263" s="1"/>
  <c r="M263"/>
  <c r="L263"/>
  <c r="K263"/>
  <c r="H263"/>
  <c r="G263"/>
  <c r="B263"/>
  <c r="Y262"/>
  <c r="T262"/>
  <c r="S262"/>
  <c r="N262"/>
  <c r="O262" s="1"/>
  <c r="M262"/>
  <c r="L262"/>
  <c r="K262"/>
  <c r="H262"/>
  <c r="G262"/>
  <c r="B262"/>
  <c r="Y261"/>
  <c r="T261"/>
  <c r="S261"/>
  <c r="N261"/>
  <c r="O261" s="1"/>
  <c r="M261"/>
  <c r="L261"/>
  <c r="K261"/>
  <c r="H261"/>
  <c r="G261"/>
  <c r="B261"/>
  <c r="Y260"/>
  <c r="T260"/>
  <c r="S260"/>
  <c r="N260"/>
  <c r="O260" s="1"/>
  <c r="M260"/>
  <c r="L260"/>
  <c r="K260"/>
  <c r="H260"/>
  <c r="G260"/>
  <c r="B260"/>
  <c r="Y259"/>
  <c r="T259"/>
  <c r="S259"/>
  <c r="N259"/>
  <c r="M259"/>
  <c r="L259"/>
  <c r="K259"/>
  <c r="H259"/>
  <c r="G259"/>
  <c r="B259"/>
  <c r="Y258"/>
  <c r="T258"/>
  <c r="S258"/>
  <c r="N258"/>
  <c r="O258" s="1"/>
  <c r="M258"/>
  <c r="L258"/>
  <c r="K258"/>
  <c r="H258"/>
  <c r="G258"/>
  <c r="B258"/>
  <c r="Y257"/>
  <c r="T257"/>
  <c r="S257"/>
  <c r="N257"/>
  <c r="O257" s="1"/>
  <c r="L257"/>
  <c r="K257"/>
  <c r="H257"/>
  <c r="G257"/>
  <c r="B257"/>
  <c r="Y256"/>
  <c r="T256"/>
  <c r="S256"/>
  <c r="N256"/>
  <c r="M256"/>
  <c r="L256"/>
  <c r="K256"/>
  <c r="H256"/>
  <c r="G256"/>
  <c r="B256"/>
  <c r="Y255"/>
  <c r="T255"/>
  <c r="S255"/>
  <c r="N255"/>
  <c r="O255" s="1"/>
  <c r="M255"/>
  <c r="L255"/>
  <c r="K255"/>
  <c r="H255"/>
  <c r="G255"/>
  <c r="B255"/>
  <c r="Y254"/>
  <c r="T254"/>
  <c r="S254"/>
  <c r="N254"/>
  <c r="O254" s="1"/>
  <c r="M254"/>
  <c r="L254"/>
  <c r="K254"/>
  <c r="H254"/>
  <c r="G254"/>
  <c r="B254"/>
  <c r="Y253"/>
  <c r="T253"/>
  <c r="S253"/>
  <c r="N253"/>
  <c r="M253"/>
  <c r="L253"/>
  <c r="K253"/>
  <c r="H253"/>
  <c r="G253"/>
  <c r="B253"/>
  <c r="O247"/>
  <c r="Y243"/>
  <c r="T243"/>
  <c r="S243"/>
  <c r="N243"/>
  <c r="O243" s="1"/>
  <c r="M243"/>
  <c r="L243"/>
  <c r="K243"/>
  <c r="H243"/>
  <c r="G243"/>
  <c r="B243"/>
  <c r="Y242"/>
  <c r="T242"/>
  <c r="S242"/>
  <c r="N242"/>
  <c r="O242" s="1"/>
  <c r="M242"/>
  <c r="L242"/>
  <c r="K242"/>
  <c r="H242"/>
  <c r="G242"/>
  <c r="B242"/>
  <c r="Y241"/>
  <c r="T241"/>
  <c r="S241"/>
  <c r="N241"/>
  <c r="O241" s="1"/>
  <c r="M241"/>
  <c r="L241"/>
  <c r="K241"/>
  <c r="H241"/>
  <c r="G241"/>
  <c r="B241"/>
  <c r="Y240"/>
  <c r="T240"/>
  <c r="S240"/>
  <c r="N240"/>
  <c r="O240" s="1"/>
  <c r="M240"/>
  <c r="L240"/>
  <c r="K240"/>
  <c r="H240"/>
  <c r="G240"/>
  <c r="B240"/>
  <c r="Y239"/>
  <c r="T239"/>
  <c r="S239"/>
  <c r="N239"/>
  <c r="O239" s="1"/>
  <c r="M239"/>
  <c r="L239"/>
  <c r="K239"/>
  <c r="H239"/>
  <c r="G239"/>
  <c r="B239"/>
  <c r="Y238"/>
  <c r="T238"/>
  <c r="S238"/>
  <c r="N238"/>
  <c r="O238" s="1"/>
  <c r="M238"/>
  <c r="L238"/>
  <c r="K238"/>
  <c r="H238"/>
  <c r="G238"/>
  <c r="B238"/>
  <c r="Y237"/>
  <c r="T237"/>
  <c r="S237"/>
  <c r="N237"/>
  <c r="O237" s="1"/>
  <c r="M237"/>
  <c r="L237"/>
  <c r="K237"/>
  <c r="H237"/>
  <c r="G237"/>
  <c r="B237"/>
  <c r="Y236"/>
  <c r="T236"/>
  <c r="S236"/>
  <c r="N236"/>
  <c r="M236"/>
  <c r="L236"/>
  <c r="K236"/>
  <c r="H236"/>
  <c r="G236"/>
  <c r="B236"/>
  <c r="Y235"/>
  <c r="T235"/>
  <c r="S235"/>
  <c r="N235"/>
  <c r="O235" s="1"/>
  <c r="M235"/>
  <c r="L235"/>
  <c r="K235"/>
  <c r="H235"/>
  <c r="G235"/>
  <c r="B235"/>
  <c r="Y234"/>
  <c r="T234"/>
  <c r="S234"/>
  <c r="N234"/>
  <c r="O234" s="1"/>
  <c r="M234"/>
  <c r="L234"/>
  <c r="K234"/>
  <c r="H234"/>
  <c r="G234"/>
  <c r="B234"/>
  <c r="Y233"/>
  <c r="T233"/>
  <c r="S233"/>
  <c r="N233"/>
  <c r="O233" s="1"/>
  <c r="M233"/>
  <c r="L233"/>
  <c r="K233"/>
  <c r="H233"/>
  <c r="G233"/>
  <c r="B233"/>
  <c r="Y232"/>
  <c r="T232"/>
  <c r="S232"/>
  <c r="N232"/>
  <c r="O232" s="1"/>
  <c r="M232"/>
  <c r="L232"/>
  <c r="K232"/>
  <c r="H232"/>
  <c r="G232"/>
  <c r="B232"/>
  <c r="T231"/>
  <c r="S231"/>
  <c r="N231"/>
  <c r="O231" s="1"/>
  <c r="M231"/>
  <c r="L231"/>
  <c r="K231"/>
  <c r="H231"/>
  <c r="G231"/>
  <c r="B231"/>
  <c r="Y230"/>
  <c r="T230"/>
  <c r="S230"/>
  <c r="N230"/>
  <c r="M230"/>
  <c r="L230"/>
  <c r="K230"/>
  <c r="H230"/>
  <c r="G230"/>
  <c r="B230"/>
  <c r="O224"/>
  <c r="H7"/>
  <c r="H9"/>
  <c r="H10"/>
  <c r="H11"/>
  <c r="H12"/>
  <c r="H14"/>
  <c r="F57"/>
  <c r="H15"/>
  <c r="H18"/>
  <c r="H19"/>
  <c r="C44"/>
  <c r="AD20" s="1"/>
  <c r="C43"/>
  <c r="AD19" s="1"/>
  <c r="C42"/>
  <c r="C41"/>
  <c r="AG60" s="1"/>
  <c r="C40"/>
  <c r="AD16" s="1"/>
  <c r="C39"/>
  <c r="AG58" s="1"/>
  <c r="C38"/>
  <c r="C37"/>
  <c r="C36"/>
  <c r="AG55" s="1"/>
  <c r="AI55" s="1"/>
  <c r="C35"/>
  <c r="C34"/>
  <c r="C33"/>
  <c r="C32"/>
  <c r="AG51" s="1"/>
  <c r="C31"/>
  <c r="C46" s="1"/>
  <c r="O201"/>
  <c r="O178"/>
  <c r="O155"/>
  <c r="O132"/>
  <c r="O109"/>
  <c r="O86"/>
  <c r="O63"/>
  <c r="O26"/>
  <c r="N3" i="10" s="1"/>
  <c r="Y220" i="3"/>
  <c r="T220"/>
  <c r="S220"/>
  <c r="O220"/>
  <c r="L220"/>
  <c r="K220"/>
  <c r="H220"/>
  <c r="G220"/>
  <c r="B220"/>
  <c r="Y219"/>
  <c r="T219"/>
  <c r="S219"/>
  <c r="N219"/>
  <c r="O219" s="1"/>
  <c r="M219"/>
  <c r="L219"/>
  <c r="K219"/>
  <c r="H219"/>
  <c r="G219"/>
  <c r="B219"/>
  <c r="Y218"/>
  <c r="T218"/>
  <c r="S218"/>
  <c r="N218"/>
  <c r="M218"/>
  <c r="L218"/>
  <c r="K218"/>
  <c r="H218"/>
  <c r="G218"/>
  <c r="B218"/>
  <c r="Y217"/>
  <c r="T217"/>
  <c r="S217"/>
  <c r="N217"/>
  <c r="O217" s="1"/>
  <c r="M217"/>
  <c r="L217"/>
  <c r="K217"/>
  <c r="H217"/>
  <c r="G217"/>
  <c r="B217"/>
  <c r="Y216"/>
  <c r="T216"/>
  <c r="S216"/>
  <c r="N216"/>
  <c r="M216"/>
  <c r="L216"/>
  <c r="K216"/>
  <c r="H216"/>
  <c r="G216"/>
  <c r="B216"/>
  <c r="Y215"/>
  <c r="T215"/>
  <c r="S215"/>
  <c r="N215"/>
  <c r="M215"/>
  <c r="L215"/>
  <c r="K215"/>
  <c r="H215"/>
  <c r="G215"/>
  <c r="B215"/>
  <c r="Y214"/>
  <c r="T214"/>
  <c r="S214"/>
  <c r="N214"/>
  <c r="O214" s="1"/>
  <c r="M214"/>
  <c r="L214"/>
  <c r="K214"/>
  <c r="H214"/>
  <c r="G214"/>
  <c r="B214"/>
  <c r="Y213"/>
  <c r="T213"/>
  <c r="S213"/>
  <c r="N213"/>
  <c r="M213"/>
  <c r="L213"/>
  <c r="K213"/>
  <c r="H213"/>
  <c r="G213"/>
  <c r="B213"/>
  <c r="Y212"/>
  <c r="T212"/>
  <c r="S212"/>
  <c r="N212"/>
  <c r="M212"/>
  <c r="L212"/>
  <c r="K212"/>
  <c r="H212"/>
  <c r="G212"/>
  <c r="B212"/>
  <c r="Y211"/>
  <c r="T211"/>
  <c r="S211"/>
  <c r="N211"/>
  <c r="M211"/>
  <c r="L211"/>
  <c r="K211"/>
  <c r="H211"/>
  <c r="G211"/>
  <c r="B211"/>
  <c r="Y210"/>
  <c r="T210"/>
  <c r="S210"/>
  <c r="N210"/>
  <c r="M210"/>
  <c r="L210"/>
  <c r="K210"/>
  <c r="H210"/>
  <c r="G210"/>
  <c r="B210"/>
  <c r="Y209"/>
  <c r="T209"/>
  <c r="S209"/>
  <c r="N209"/>
  <c r="M209"/>
  <c r="L209"/>
  <c r="K209"/>
  <c r="H209"/>
  <c r="G209"/>
  <c r="B209"/>
  <c r="Y208"/>
  <c r="T208"/>
  <c r="S208"/>
  <c r="N208"/>
  <c r="M208"/>
  <c r="L208"/>
  <c r="K208"/>
  <c r="H208"/>
  <c r="G208"/>
  <c r="B208"/>
  <c r="Y207"/>
  <c r="T207"/>
  <c r="S207"/>
  <c r="N207"/>
  <c r="O207" s="1"/>
  <c r="M207"/>
  <c r="L207"/>
  <c r="K207"/>
  <c r="H207"/>
  <c r="G207"/>
  <c r="B207"/>
  <c r="T20"/>
  <c r="T18"/>
  <c r="T17"/>
  <c r="T16"/>
  <c r="T15"/>
  <c r="T14"/>
  <c r="T12"/>
  <c r="T10"/>
  <c r="T9"/>
  <c r="T8"/>
  <c r="Q50"/>
  <c r="J57"/>
  <c r="J55"/>
  <c r="K20"/>
  <c r="K17"/>
  <c r="Y185"/>
  <c r="Y186"/>
  <c r="Y187"/>
  <c r="Y188"/>
  <c r="Y189"/>
  <c r="Y190"/>
  <c r="Y191"/>
  <c r="Y192"/>
  <c r="Y193"/>
  <c r="Y194"/>
  <c r="Y195"/>
  <c r="Y196"/>
  <c r="Y197"/>
  <c r="Y184"/>
  <c r="T197"/>
  <c r="S197"/>
  <c r="N197"/>
  <c r="M197"/>
  <c r="L197"/>
  <c r="K197"/>
  <c r="H197"/>
  <c r="G197"/>
  <c r="B197"/>
  <c r="T196"/>
  <c r="S196"/>
  <c r="N196"/>
  <c r="O196" s="1"/>
  <c r="M196"/>
  <c r="L196"/>
  <c r="K196"/>
  <c r="H196"/>
  <c r="G196"/>
  <c r="B196"/>
  <c r="T195"/>
  <c r="S195"/>
  <c r="N195"/>
  <c r="M195"/>
  <c r="L195"/>
  <c r="K195"/>
  <c r="H195"/>
  <c r="G195"/>
  <c r="B195"/>
  <c r="T194"/>
  <c r="S194"/>
  <c r="N194"/>
  <c r="M194"/>
  <c r="L194"/>
  <c r="K194"/>
  <c r="H194"/>
  <c r="G194"/>
  <c r="B194"/>
  <c r="T193"/>
  <c r="S193"/>
  <c r="N193"/>
  <c r="M193"/>
  <c r="L193"/>
  <c r="K193"/>
  <c r="H193"/>
  <c r="G193"/>
  <c r="B193"/>
  <c r="T192"/>
  <c r="S192"/>
  <c r="N192"/>
  <c r="M192"/>
  <c r="L192"/>
  <c r="K192"/>
  <c r="H192"/>
  <c r="G192"/>
  <c r="B192"/>
  <c r="T191"/>
  <c r="S191"/>
  <c r="N191"/>
  <c r="M191"/>
  <c r="L191"/>
  <c r="K191"/>
  <c r="H191"/>
  <c r="G191"/>
  <c r="B191"/>
  <c r="T190"/>
  <c r="S190"/>
  <c r="N190"/>
  <c r="M190"/>
  <c r="L190"/>
  <c r="K190"/>
  <c r="H190"/>
  <c r="G190"/>
  <c r="B190"/>
  <c r="T189"/>
  <c r="S189"/>
  <c r="N189"/>
  <c r="M189"/>
  <c r="L189"/>
  <c r="K189"/>
  <c r="H189"/>
  <c r="G189"/>
  <c r="B189"/>
  <c r="T188"/>
  <c r="S188"/>
  <c r="N188"/>
  <c r="M188"/>
  <c r="L188"/>
  <c r="K188"/>
  <c r="H188"/>
  <c r="G188"/>
  <c r="B188"/>
  <c r="T187"/>
  <c r="S187"/>
  <c r="N187"/>
  <c r="M187"/>
  <c r="L187"/>
  <c r="K187"/>
  <c r="H187"/>
  <c r="G187"/>
  <c r="B187"/>
  <c r="T186"/>
  <c r="S186"/>
  <c r="N186"/>
  <c r="M186"/>
  <c r="L186"/>
  <c r="K186"/>
  <c r="H186"/>
  <c r="G186"/>
  <c r="B186"/>
  <c r="T185"/>
  <c r="S185"/>
  <c r="N185"/>
  <c r="M185"/>
  <c r="L185"/>
  <c r="K185"/>
  <c r="H185"/>
  <c r="G185"/>
  <c r="B185"/>
  <c r="T184"/>
  <c r="S184"/>
  <c r="N184"/>
  <c r="O184" s="1"/>
  <c r="M184"/>
  <c r="L184"/>
  <c r="K184"/>
  <c r="H184"/>
  <c r="G184"/>
  <c r="B184"/>
  <c r="Y174"/>
  <c r="T174"/>
  <c r="S174"/>
  <c r="N174"/>
  <c r="M174"/>
  <c r="L174"/>
  <c r="K174"/>
  <c r="H174"/>
  <c r="G174"/>
  <c r="B174"/>
  <c r="Y173"/>
  <c r="T173"/>
  <c r="S173"/>
  <c r="N173"/>
  <c r="M173"/>
  <c r="L173"/>
  <c r="K173"/>
  <c r="H173"/>
  <c r="G173"/>
  <c r="B173"/>
  <c r="Y172"/>
  <c r="T172"/>
  <c r="S172"/>
  <c r="N172"/>
  <c r="M172"/>
  <c r="L172"/>
  <c r="K172"/>
  <c r="H172"/>
  <c r="G172"/>
  <c r="B172"/>
  <c r="Y171"/>
  <c r="T171"/>
  <c r="S171"/>
  <c r="N171"/>
  <c r="M171"/>
  <c r="L171"/>
  <c r="K171"/>
  <c r="H171"/>
  <c r="G171"/>
  <c r="B171"/>
  <c r="Y170"/>
  <c r="T170"/>
  <c r="S170"/>
  <c r="N170"/>
  <c r="M170"/>
  <c r="L170"/>
  <c r="K170"/>
  <c r="H170"/>
  <c r="G170"/>
  <c r="B170"/>
  <c r="Y169"/>
  <c r="T169"/>
  <c r="S169"/>
  <c r="N169"/>
  <c r="M169"/>
  <c r="L169"/>
  <c r="K169"/>
  <c r="H169"/>
  <c r="G169"/>
  <c r="B169"/>
  <c r="Y168"/>
  <c r="T168"/>
  <c r="S168"/>
  <c r="N168"/>
  <c r="M168"/>
  <c r="L168"/>
  <c r="K168"/>
  <c r="H168"/>
  <c r="G168"/>
  <c r="B168"/>
  <c r="Y167"/>
  <c r="T167"/>
  <c r="S167"/>
  <c r="N167"/>
  <c r="M167"/>
  <c r="L167"/>
  <c r="K167"/>
  <c r="H167"/>
  <c r="G167"/>
  <c r="B167"/>
  <c r="Y166"/>
  <c r="T166"/>
  <c r="S166"/>
  <c r="N166"/>
  <c r="M166"/>
  <c r="L166"/>
  <c r="K166"/>
  <c r="H166"/>
  <c r="G166"/>
  <c r="B166"/>
  <c r="Y165"/>
  <c r="T165"/>
  <c r="S165"/>
  <c r="N165"/>
  <c r="M165"/>
  <c r="L165"/>
  <c r="K165"/>
  <c r="H165"/>
  <c r="G165"/>
  <c r="B165"/>
  <c r="Y164"/>
  <c r="T164"/>
  <c r="S164"/>
  <c r="N164"/>
  <c r="M164"/>
  <c r="L164"/>
  <c r="K164"/>
  <c r="H164"/>
  <c r="G164"/>
  <c r="B164"/>
  <c r="Y163"/>
  <c r="T163"/>
  <c r="S163"/>
  <c r="N163"/>
  <c r="M163"/>
  <c r="L163"/>
  <c r="K163"/>
  <c r="H163"/>
  <c r="G163"/>
  <c r="B163"/>
  <c r="Y162"/>
  <c r="T162"/>
  <c r="S162"/>
  <c r="N162"/>
  <c r="M162"/>
  <c r="L162"/>
  <c r="K162"/>
  <c r="H162"/>
  <c r="G162"/>
  <c r="B162"/>
  <c r="Y161"/>
  <c r="T161"/>
  <c r="S161"/>
  <c r="N161"/>
  <c r="M161"/>
  <c r="L161"/>
  <c r="K161"/>
  <c r="H161"/>
  <c r="G161"/>
  <c r="B161"/>
  <c r="Y139"/>
  <c r="Y140"/>
  <c r="Y141"/>
  <c r="Y142"/>
  <c r="Y143"/>
  <c r="Y144"/>
  <c r="Y145"/>
  <c r="Y146"/>
  <c r="Y147"/>
  <c r="Y148"/>
  <c r="Y149"/>
  <c r="Y150"/>
  <c r="Y151"/>
  <c r="T151"/>
  <c r="S151"/>
  <c r="N151"/>
  <c r="M151"/>
  <c r="L151"/>
  <c r="K151"/>
  <c r="H151"/>
  <c r="G151"/>
  <c r="B151"/>
  <c r="T150"/>
  <c r="S150"/>
  <c r="N150"/>
  <c r="M150"/>
  <c r="L150"/>
  <c r="K150"/>
  <c r="H150"/>
  <c r="G150"/>
  <c r="B150"/>
  <c r="T149"/>
  <c r="S149"/>
  <c r="N149"/>
  <c r="M149"/>
  <c r="L149"/>
  <c r="K149"/>
  <c r="H149"/>
  <c r="G149"/>
  <c r="B149"/>
  <c r="T148"/>
  <c r="S148"/>
  <c r="N148"/>
  <c r="M148"/>
  <c r="L148"/>
  <c r="K148"/>
  <c r="H148"/>
  <c r="G148"/>
  <c r="B148"/>
  <c r="T147"/>
  <c r="S147"/>
  <c r="N147"/>
  <c r="M147"/>
  <c r="L147"/>
  <c r="K147"/>
  <c r="H147"/>
  <c r="G147"/>
  <c r="B147"/>
  <c r="T146"/>
  <c r="S146"/>
  <c r="N146"/>
  <c r="M146"/>
  <c r="L146"/>
  <c r="K146"/>
  <c r="H146"/>
  <c r="G146"/>
  <c r="B146"/>
  <c r="T145"/>
  <c r="S145"/>
  <c r="N145"/>
  <c r="M145"/>
  <c r="L145"/>
  <c r="K145"/>
  <c r="H145"/>
  <c r="G145"/>
  <c r="B145"/>
  <c r="T144"/>
  <c r="S144"/>
  <c r="N144"/>
  <c r="M144"/>
  <c r="L144"/>
  <c r="K144"/>
  <c r="H144"/>
  <c r="G144"/>
  <c r="B144"/>
  <c r="T143"/>
  <c r="S143"/>
  <c r="N143"/>
  <c r="M143"/>
  <c r="L143"/>
  <c r="K143"/>
  <c r="H143"/>
  <c r="G143"/>
  <c r="B143"/>
  <c r="T142"/>
  <c r="S142"/>
  <c r="N142"/>
  <c r="O142" s="1"/>
  <c r="M142"/>
  <c r="L142"/>
  <c r="K142"/>
  <c r="H142"/>
  <c r="G142"/>
  <c r="B142"/>
  <c r="T141"/>
  <c r="S141"/>
  <c r="N141"/>
  <c r="M141"/>
  <c r="L141"/>
  <c r="K141"/>
  <c r="H141"/>
  <c r="G141"/>
  <c r="B141"/>
  <c r="T140"/>
  <c r="S140"/>
  <c r="N140"/>
  <c r="M140"/>
  <c r="L140"/>
  <c r="K140"/>
  <c r="H140"/>
  <c r="G140"/>
  <c r="B140"/>
  <c r="T139"/>
  <c r="S139"/>
  <c r="N139"/>
  <c r="M139"/>
  <c r="L139"/>
  <c r="K139"/>
  <c r="H139"/>
  <c r="G139"/>
  <c r="B139"/>
  <c r="Y138"/>
  <c r="T138"/>
  <c r="S138"/>
  <c r="N138"/>
  <c r="M138"/>
  <c r="L138"/>
  <c r="K138"/>
  <c r="H138"/>
  <c r="G138"/>
  <c r="B138"/>
  <c r="Y116"/>
  <c r="Y117"/>
  <c r="Y118"/>
  <c r="Y119"/>
  <c r="Y120"/>
  <c r="Y121"/>
  <c r="Y122"/>
  <c r="Y123"/>
  <c r="Y124"/>
  <c r="Y125"/>
  <c r="Y126"/>
  <c r="Y127"/>
  <c r="Y128"/>
  <c r="Y115"/>
  <c r="T128"/>
  <c r="S128"/>
  <c r="N128"/>
  <c r="M128"/>
  <c r="L128"/>
  <c r="K128"/>
  <c r="H128"/>
  <c r="G128"/>
  <c r="B128"/>
  <c r="T127"/>
  <c r="S127"/>
  <c r="N127"/>
  <c r="M127"/>
  <c r="L127"/>
  <c r="K127"/>
  <c r="H127"/>
  <c r="G127"/>
  <c r="B127"/>
  <c r="T126"/>
  <c r="S126"/>
  <c r="N126"/>
  <c r="M126"/>
  <c r="L126"/>
  <c r="K126"/>
  <c r="H126"/>
  <c r="G126"/>
  <c r="B126"/>
  <c r="T125"/>
  <c r="S125"/>
  <c r="N125"/>
  <c r="M125"/>
  <c r="L125"/>
  <c r="K125"/>
  <c r="H125"/>
  <c r="G125"/>
  <c r="B125"/>
  <c r="T124"/>
  <c r="S124"/>
  <c r="N124"/>
  <c r="M124"/>
  <c r="L124"/>
  <c r="K124"/>
  <c r="H124"/>
  <c r="G124"/>
  <c r="B124"/>
  <c r="T123"/>
  <c r="S123"/>
  <c r="N123"/>
  <c r="M123"/>
  <c r="L123"/>
  <c r="K123"/>
  <c r="H123"/>
  <c r="G123"/>
  <c r="B123"/>
  <c r="T122"/>
  <c r="S122"/>
  <c r="N122"/>
  <c r="O122" s="1"/>
  <c r="M122"/>
  <c r="L122"/>
  <c r="K122"/>
  <c r="H122"/>
  <c r="G122"/>
  <c r="B122"/>
  <c r="T121"/>
  <c r="S121"/>
  <c r="N121"/>
  <c r="M121"/>
  <c r="L121"/>
  <c r="K121"/>
  <c r="H121"/>
  <c r="G121"/>
  <c r="B121"/>
  <c r="T120"/>
  <c r="S120"/>
  <c r="N120"/>
  <c r="O120" s="1"/>
  <c r="M120"/>
  <c r="L120"/>
  <c r="K120"/>
  <c r="H120"/>
  <c r="G120"/>
  <c r="B120"/>
  <c r="T119"/>
  <c r="S119"/>
  <c r="N119"/>
  <c r="O119" s="1"/>
  <c r="M119"/>
  <c r="L119"/>
  <c r="K119"/>
  <c r="H119"/>
  <c r="G119"/>
  <c r="B119"/>
  <c r="T118"/>
  <c r="S118"/>
  <c r="N118"/>
  <c r="O118" s="1"/>
  <c r="M118"/>
  <c r="L118"/>
  <c r="K118"/>
  <c r="H118"/>
  <c r="G118"/>
  <c r="B118"/>
  <c r="T117"/>
  <c r="S117"/>
  <c r="N117"/>
  <c r="M117"/>
  <c r="L117"/>
  <c r="K117"/>
  <c r="H117"/>
  <c r="G117"/>
  <c r="B117"/>
  <c r="T116"/>
  <c r="S116"/>
  <c r="N116"/>
  <c r="O116" s="1"/>
  <c r="M116"/>
  <c r="L116"/>
  <c r="K116"/>
  <c r="H116"/>
  <c r="G116"/>
  <c r="B116"/>
  <c r="T115"/>
  <c r="S115"/>
  <c r="N115"/>
  <c r="M115"/>
  <c r="L115"/>
  <c r="K115"/>
  <c r="H115"/>
  <c r="G115"/>
  <c r="B115"/>
  <c r="B44"/>
  <c r="A44"/>
  <c r="B43"/>
  <c r="A43"/>
  <c r="Y82"/>
  <c r="T82"/>
  <c r="S82"/>
  <c r="N82"/>
  <c r="M82"/>
  <c r="L82"/>
  <c r="K82"/>
  <c r="H82"/>
  <c r="G82"/>
  <c r="B82"/>
  <c r="Y81"/>
  <c r="T81"/>
  <c r="S81"/>
  <c r="N81"/>
  <c r="O81" s="1"/>
  <c r="M81"/>
  <c r="L81"/>
  <c r="K81"/>
  <c r="H81"/>
  <c r="G81"/>
  <c r="B81"/>
  <c r="Y80"/>
  <c r="T80"/>
  <c r="S80"/>
  <c r="N80"/>
  <c r="M80"/>
  <c r="L80"/>
  <c r="K80"/>
  <c r="H80"/>
  <c r="G80"/>
  <c r="B80"/>
  <c r="A80"/>
  <c r="Y79"/>
  <c r="T79"/>
  <c r="S79"/>
  <c r="N79"/>
  <c r="M79"/>
  <c r="L79"/>
  <c r="K79"/>
  <c r="H79"/>
  <c r="G79"/>
  <c r="B79"/>
  <c r="A79"/>
  <c r="Y78"/>
  <c r="T78"/>
  <c r="S78"/>
  <c r="N78"/>
  <c r="M78"/>
  <c r="L78"/>
  <c r="K78"/>
  <c r="H78"/>
  <c r="G78"/>
  <c r="B78"/>
  <c r="A78"/>
  <c r="Y77"/>
  <c r="T77"/>
  <c r="S77"/>
  <c r="N77"/>
  <c r="M77"/>
  <c r="L77"/>
  <c r="K77"/>
  <c r="H77"/>
  <c r="G77"/>
  <c r="B77"/>
  <c r="A77"/>
  <c r="Y76"/>
  <c r="T76"/>
  <c r="S76"/>
  <c r="N76"/>
  <c r="O76" s="1"/>
  <c r="M76"/>
  <c r="L76"/>
  <c r="K76"/>
  <c r="H76"/>
  <c r="G76"/>
  <c r="B76"/>
  <c r="A76"/>
  <c r="Y75"/>
  <c r="T75"/>
  <c r="S75"/>
  <c r="N75"/>
  <c r="M75"/>
  <c r="L75"/>
  <c r="K75"/>
  <c r="H75"/>
  <c r="G75"/>
  <c r="B75"/>
  <c r="A75"/>
  <c r="Y74"/>
  <c r="T74"/>
  <c r="S74"/>
  <c r="N74"/>
  <c r="M74"/>
  <c r="L74"/>
  <c r="K74"/>
  <c r="H74"/>
  <c r="G74"/>
  <c r="B74"/>
  <c r="A74"/>
  <c r="Y73"/>
  <c r="T73"/>
  <c r="S73"/>
  <c r="N73"/>
  <c r="O73" s="1"/>
  <c r="M73"/>
  <c r="L73"/>
  <c r="K73"/>
  <c r="H73"/>
  <c r="G73"/>
  <c r="B73"/>
  <c r="A73"/>
  <c r="Y72"/>
  <c r="T72"/>
  <c r="S72"/>
  <c r="N72"/>
  <c r="O72" s="1"/>
  <c r="M72"/>
  <c r="L72"/>
  <c r="K72"/>
  <c r="H72"/>
  <c r="G72"/>
  <c r="B72"/>
  <c r="A72"/>
  <c r="Y71"/>
  <c r="T71"/>
  <c r="S71"/>
  <c r="N71"/>
  <c r="M71"/>
  <c r="L71"/>
  <c r="K71"/>
  <c r="H71"/>
  <c r="G71"/>
  <c r="B71"/>
  <c r="A71"/>
  <c r="Y70"/>
  <c r="T70"/>
  <c r="S70"/>
  <c r="N70"/>
  <c r="M70"/>
  <c r="L70"/>
  <c r="K70"/>
  <c r="H70"/>
  <c r="G70"/>
  <c r="B70"/>
  <c r="A70"/>
  <c r="Y69"/>
  <c r="T69"/>
  <c r="S69"/>
  <c r="N69"/>
  <c r="M69"/>
  <c r="L69"/>
  <c r="K69"/>
  <c r="H69"/>
  <c r="G69"/>
  <c r="B69"/>
  <c r="A69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9"/>
  <c r="B49"/>
  <c r="D49"/>
  <c r="E49"/>
  <c r="F49"/>
  <c r="G49"/>
  <c r="Q49"/>
  <c r="R49"/>
  <c r="S49"/>
  <c r="V49"/>
  <c r="Z49"/>
  <c r="AA49"/>
  <c r="AB49"/>
  <c r="A50"/>
  <c r="B50"/>
  <c r="AE50"/>
  <c r="AF50"/>
  <c r="A51"/>
  <c r="B51"/>
  <c r="AE51"/>
  <c r="AF51"/>
  <c r="A52"/>
  <c r="B52"/>
  <c r="AE52"/>
  <c r="AF52"/>
  <c r="A53"/>
  <c r="B53"/>
  <c r="AE53"/>
  <c r="AF53"/>
  <c r="A54"/>
  <c r="B54"/>
  <c r="AE54"/>
  <c r="AF54"/>
  <c r="A55"/>
  <c r="B55"/>
  <c r="AE55"/>
  <c r="AF55"/>
  <c r="A56"/>
  <c r="B56"/>
  <c r="AE56"/>
  <c r="AF56"/>
  <c r="A57"/>
  <c r="B57"/>
  <c r="AE57"/>
  <c r="AF57"/>
  <c r="A58"/>
  <c r="B58"/>
  <c r="AE58"/>
  <c r="AF58"/>
  <c r="A59"/>
  <c r="B59"/>
  <c r="AE59"/>
  <c r="AF59"/>
  <c r="A60"/>
  <c r="B60"/>
  <c r="AE60"/>
  <c r="AF60"/>
  <c r="A61"/>
  <c r="B61"/>
  <c r="AE61"/>
  <c r="AF61"/>
  <c r="B62"/>
  <c r="B92"/>
  <c r="G92"/>
  <c r="H92"/>
  <c r="K92"/>
  <c r="L92"/>
  <c r="M92"/>
  <c r="N92"/>
  <c r="S92"/>
  <c r="T92"/>
  <c r="Y92"/>
  <c r="B93"/>
  <c r="G93"/>
  <c r="H93"/>
  <c r="K93"/>
  <c r="L93"/>
  <c r="M93"/>
  <c r="N93"/>
  <c r="S93"/>
  <c r="T93"/>
  <c r="Y93"/>
  <c r="B94"/>
  <c r="G94"/>
  <c r="H94"/>
  <c r="K94"/>
  <c r="L94"/>
  <c r="M94"/>
  <c r="N94"/>
  <c r="S94"/>
  <c r="T94"/>
  <c r="Y94"/>
  <c r="B95"/>
  <c r="G95"/>
  <c r="H95"/>
  <c r="K95"/>
  <c r="L95"/>
  <c r="M95"/>
  <c r="N95"/>
  <c r="S95"/>
  <c r="T95"/>
  <c r="Y95"/>
  <c r="B96"/>
  <c r="G96"/>
  <c r="H96"/>
  <c r="K96"/>
  <c r="L96"/>
  <c r="M96"/>
  <c r="N96"/>
  <c r="S96"/>
  <c r="T96"/>
  <c r="Y96"/>
  <c r="B97"/>
  <c r="G97"/>
  <c r="H97"/>
  <c r="K97"/>
  <c r="L97"/>
  <c r="M97"/>
  <c r="N97"/>
  <c r="S97"/>
  <c r="T97"/>
  <c r="Y97"/>
  <c r="B98"/>
  <c r="G98"/>
  <c r="H98"/>
  <c r="K98"/>
  <c r="L98"/>
  <c r="M98"/>
  <c r="N98"/>
  <c r="S98"/>
  <c r="T98"/>
  <c r="Y98"/>
  <c r="B99"/>
  <c r="G99"/>
  <c r="H99"/>
  <c r="K99"/>
  <c r="L99"/>
  <c r="M99"/>
  <c r="N99"/>
  <c r="S99"/>
  <c r="T99"/>
  <c r="Y99"/>
  <c r="B100"/>
  <c r="G100"/>
  <c r="H100"/>
  <c r="K100"/>
  <c r="L100"/>
  <c r="M100"/>
  <c r="N100"/>
  <c r="S100"/>
  <c r="T100"/>
  <c r="Y100"/>
  <c r="B101"/>
  <c r="G101"/>
  <c r="H101"/>
  <c r="K101"/>
  <c r="L101"/>
  <c r="M101"/>
  <c r="N101"/>
  <c r="S101"/>
  <c r="T101"/>
  <c r="Y101"/>
  <c r="B102"/>
  <c r="G102"/>
  <c r="H102"/>
  <c r="K102"/>
  <c r="L102"/>
  <c r="M102"/>
  <c r="N102"/>
  <c r="S102"/>
  <c r="T102"/>
  <c r="Y102"/>
  <c r="B103"/>
  <c r="G103"/>
  <c r="H103"/>
  <c r="K103"/>
  <c r="L103"/>
  <c r="M103"/>
  <c r="N103"/>
  <c r="S103"/>
  <c r="T103"/>
  <c r="Y103"/>
  <c r="B104"/>
  <c r="G104"/>
  <c r="H104"/>
  <c r="K104"/>
  <c r="L104"/>
  <c r="M104"/>
  <c r="N104"/>
  <c r="S104"/>
  <c r="T104"/>
  <c r="Y104"/>
  <c r="B105"/>
  <c r="G105"/>
  <c r="H105"/>
  <c r="K105"/>
  <c r="L105"/>
  <c r="M105"/>
  <c r="N105"/>
  <c r="S105"/>
  <c r="T105"/>
  <c r="Y105"/>
  <c r="O425" l="1"/>
  <c r="N18"/>
  <c r="M429"/>
  <c r="O429" s="1"/>
  <c r="O45"/>
  <c r="G45"/>
  <c r="P21"/>
  <c r="P45" s="1"/>
  <c r="U21"/>
  <c r="U45" s="1"/>
  <c r="Y38"/>
  <c r="T107"/>
  <c r="Y130"/>
  <c r="Y31"/>
  <c r="H107"/>
  <c r="M107"/>
  <c r="L107"/>
  <c r="M22"/>
  <c r="O102"/>
  <c r="O99"/>
  <c r="N38"/>
  <c r="O93"/>
  <c r="Y107"/>
  <c r="N107"/>
  <c r="U425"/>
  <c r="U429" s="1"/>
  <c r="U423"/>
  <c r="O423"/>
  <c r="P421"/>
  <c r="U417"/>
  <c r="U404"/>
  <c r="P402"/>
  <c r="P400"/>
  <c r="U398"/>
  <c r="U396"/>
  <c r="P392"/>
  <c r="U391"/>
  <c r="O374"/>
  <c r="U374"/>
  <c r="U373"/>
  <c r="P372"/>
  <c r="U369"/>
  <c r="U323"/>
  <c r="O352"/>
  <c r="U356"/>
  <c r="O351"/>
  <c r="U348"/>
  <c r="P303"/>
  <c r="O256"/>
  <c r="O259"/>
  <c r="O236"/>
  <c r="U438"/>
  <c r="U446"/>
  <c r="U392"/>
  <c r="U393"/>
  <c r="P396"/>
  <c r="U400"/>
  <c r="U401"/>
  <c r="P404"/>
  <c r="P415"/>
  <c r="P416"/>
  <c r="U419"/>
  <c r="P423"/>
  <c r="P424"/>
  <c r="U427"/>
  <c r="U437"/>
  <c r="U440"/>
  <c r="P441"/>
  <c r="U445"/>
  <c r="U448"/>
  <c r="P449"/>
  <c r="U394"/>
  <c r="U395"/>
  <c r="P398"/>
  <c r="U402"/>
  <c r="U403"/>
  <c r="P417"/>
  <c r="P418"/>
  <c r="U421"/>
  <c r="P425"/>
  <c r="P429" s="1"/>
  <c r="P426"/>
  <c r="U439"/>
  <c r="U442"/>
  <c r="P443"/>
  <c r="U447"/>
  <c r="P450"/>
  <c r="P438"/>
  <c r="P448"/>
  <c r="U450"/>
  <c r="P437"/>
  <c r="P440"/>
  <c r="P442"/>
  <c r="P444"/>
  <c r="P446"/>
  <c r="U325"/>
  <c r="U329"/>
  <c r="U347"/>
  <c r="P349"/>
  <c r="U351"/>
  <c r="P353"/>
  <c r="U355"/>
  <c r="P357"/>
  <c r="U368"/>
  <c r="P370"/>
  <c r="U372"/>
  <c r="P374"/>
  <c r="U376"/>
  <c r="P378"/>
  <c r="U380"/>
  <c r="P391"/>
  <c r="P393"/>
  <c r="P395"/>
  <c r="P397"/>
  <c r="P399"/>
  <c r="P401"/>
  <c r="P403"/>
  <c r="P255"/>
  <c r="P259"/>
  <c r="P263"/>
  <c r="P277"/>
  <c r="U279"/>
  <c r="U306"/>
  <c r="P308"/>
  <c r="P326"/>
  <c r="P330"/>
  <c r="P369"/>
  <c r="U371"/>
  <c r="P373"/>
  <c r="U375"/>
  <c r="P377"/>
  <c r="U379"/>
  <c r="P381"/>
  <c r="U414"/>
  <c r="U416"/>
  <c r="U418"/>
  <c r="U420"/>
  <c r="U422"/>
  <c r="U424"/>
  <c r="U426"/>
  <c r="P414"/>
  <c r="O414"/>
  <c r="O391"/>
  <c r="P368"/>
  <c r="U254"/>
  <c r="U258"/>
  <c r="U262"/>
  <c r="U266"/>
  <c r="U312"/>
  <c r="P323"/>
  <c r="P325"/>
  <c r="P327"/>
  <c r="P329"/>
  <c r="P331"/>
  <c r="P333"/>
  <c r="P335"/>
  <c r="U345"/>
  <c r="P347"/>
  <c r="U349"/>
  <c r="P351"/>
  <c r="U353"/>
  <c r="P355"/>
  <c r="U357"/>
  <c r="U322"/>
  <c r="U324"/>
  <c r="U326"/>
  <c r="U328"/>
  <c r="U330"/>
  <c r="U332"/>
  <c r="U334"/>
  <c r="U346"/>
  <c r="P348"/>
  <c r="U350"/>
  <c r="P352"/>
  <c r="U354"/>
  <c r="P356"/>
  <c r="U358"/>
  <c r="P345"/>
  <c r="P322"/>
  <c r="O322"/>
  <c r="P276"/>
  <c r="P302"/>
  <c r="U308"/>
  <c r="P312"/>
  <c r="P300"/>
  <c r="P301"/>
  <c r="P310"/>
  <c r="P311"/>
  <c r="P257"/>
  <c r="P261"/>
  <c r="P265"/>
  <c r="U281"/>
  <c r="P284"/>
  <c r="P285"/>
  <c r="P304"/>
  <c r="P305"/>
  <c r="U256"/>
  <c r="U260"/>
  <c r="U264"/>
  <c r="U283"/>
  <c r="P286"/>
  <c r="P287"/>
  <c r="U289"/>
  <c r="U302"/>
  <c r="P306"/>
  <c r="P307"/>
  <c r="U310"/>
  <c r="U304"/>
  <c r="P309"/>
  <c r="U232"/>
  <c r="P234"/>
  <c r="U236"/>
  <c r="P238"/>
  <c r="U240"/>
  <c r="U253"/>
  <c r="U255"/>
  <c r="U257"/>
  <c r="U259"/>
  <c r="U261"/>
  <c r="U263"/>
  <c r="U265"/>
  <c r="U280"/>
  <c r="P280"/>
  <c r="U282"/>
  <c r="P283"/>
  <c r="U287"/>
  <c r="U300"/>
  <c r="P254"/>
  <c r="P256"/>
  <c r="P258"/>
  <c r="P260"/>
  <c r="P262"/>
  <c r="P264"/>
  <c r="P266"/>
  <c r="P278"/>
  <c r="P279"/>
  <c r="P281"/>
  <c r="U285"/>
  <c r="U288"/>
  <c r="P289"/>
  <c r="U299"/>
  <c r="U301"/>
  <c r="U303"/>
  <c r="U305"/>
  <c r="U307"/>
  <c r="U309"/>
  <c r="U311"/>
  <c r="O299"/>
  <c r="P299"/>
  <c r="P282"/>
  <c r="P288"/>
  <c r="U276"/>
  <c r="U278"/>
  <c r="U284"/>
  <c r="U286"/>
  <c r="U277"/>
  <c r="P253"/>
  <c r="O253"/>
  <c r="P231"/>
  <c r="U233"/>
  <c r="P235"/>
  <c r="U237"/>
  <c r="P239"/>
  <c r="U241"/>
  <c r="P243"/>
  <c r="U242"/>
  <c r="U230"/>
  <c r="P232"/>
  <c r="U234"/>
  <c r="P236"/>
  <c r="U238"/>
  <c r="P240"/>
  <c r="U231"/>
  <c r="P233"/>
  <c r="U235"/>
  <c r="P237"/>
  <c r="U239"/>
  <c r="P241"/>
  <c r="U243"/>
  <c r="P242"/>
  <c r="P230"/>
  <c r="O230"/>
  <c r="O189"/>
  <c r="O70"/>
  <c r="O74"/>
  <c r="X38"/>
  <c r="AG52"/>
  <c r="AI52" s="1"/>
  <c r="AD9"/>
  <c r="N31"/>
  <c r="C23"/>
  <c r="M38"/>
  <c r="O162"/>
  <c r="AC31"/>
  <c r="U73"/>
  <c r="U126"/>
  <c r="O78"/>
  <c r="O166"/>
  <c r="O97"/>
  <c r="P104"/>
  <c r="O103"/>
  <c r="AD15"/>
  <c r="AG50"/>
  <c r="H31"/>
  <c r="R31"/>
  <c r="X31"/>
  <c r="AB31"/>
  <c r="M31"/>
  <c r="W31"/>
  <c r="I31"/>
  <c r="U118"/>
  <c r="P82"/>
  <c r="U190"/>
  <c r="O174"/>
  <c r="P139"/>
  <c r="E31"/>
  <c r="J31"/>
  <c r="AD7"/>
  <c r="V31"/>
  <c r="P78"/>
  <c r="D31"/>
  <c r="Q31"/>
  <c r="P191"/>
  <c r="AD12"/>
  <c r="P148"/>
  <c r="AA31"/>
  <c r="L31"/>
  <c r="F31"/>
  <c r="Z31"/>
  <c r="O148"/>
  <c r="P192"/>
  <c r="P100"/>
  <c r="U195"/>
  <c r="P174"/>
  <c r="U104"/>
  <c r="O186"/>
  <c r="AG59"/>
  <c r="AI59" s="1"/>
  <c r="P172"/>
  <c r="U186"/>
  <c r="P185"/>
  <c r="Z36"/>
  <c r="AA52"/>
  <c r="K12"/>
  <c r="P105"/>
  <c r="P70"/>
  <c r="P167"/>
  <c r="P161"/>
  <c r="AD17"/>
  <c r="G84"/>
  <c r="U93"/>
  <c r="U169"/>
  <c r="O124"/>
  <c r="O95"/>
  <c r="P94"/>
  <c r="S84"/>
  <c r="U168"/>
  <c r="D32"/>
  <c r="G8"/>
  <c r="G10"/>
  <c r="J59"/>
  <c r="V32"/>
  <c r="W32"/>
  <c r="X43"/>
  <c r="AB51"/>
  <c r="AC44"/>
  <c r="O195"/>
  <c r="O167"/>
  <c r="O151"/>
  <c r="O101"/>
  <c r="U80"/>
  <c r="O138"/>
  <c r="O141"/>
  <c r="O143"/>
  <c r="E43"/>
  <c r="K19"/>
  <c r="J53"/>
  <c r="V36"/>
  <c r="W34"/>
  <c r="X36"/>
  <c r="AA36"/>
  <c r="AC36"/>
  <c r="F59"/>
  <c r="F51"/>
  <c r="D51"/>
  <c r="Z51"/>
  <c r="R41"/>
  <c r="V59"/>
  <c r="Z41"/>
  <c r="AB41"/>
  <c r="D36"/>
  <c r="F36"/>
  <c r="D42"/>
  <c r="D56"/>
  <c r="E58"/>
  <c r="E57"/>
  <c r="G57" s="1"/>
  <c r="I58"/>
  <c r="V44"/>
  <c r="W37"/>
  <c r="X39"/>
  <c r="AB59"/>
  <c r="F33"/>
  <c r="J44"/>
  <c r="S7"/>
  <c r="S19"/>
  <c r="R52"/>
  <c r="AB55"/>
  <c r="AB54"/>
  <c r="E61"/>
  <c r="P19"/>
  <c r="J33"/>
  <c r="K13"/>
  <c r="X44"/>
  <c r="E39"/>
  <c r="I43"/>
  <c r="K43" s="1"/>
  <c r="AB52"/>
  <c r="E50"/>
  <c r="V51"/>
  <c r="D61"/>
  <c r="Z61"/>
  <c r="Z56"/>
  <c r="Q53"/>
  <c r="S14"/>
  <c r="Q58"/>
  <c r="I39"/>
  <c r="F60"/>
  <c r="R60"/>
  <c r="V54"/>
  <c r="AC39"/>
  <c r="Q61"/>
  <c r="V39"/>
  <c r="F41"/>
  <c r="V58"/>
  <c r="V56"/>
  <c r="J60"/>
  <c r="E54"/>
  <c r="Z60"/>
  <c r="AA54"/>
  <c r="AB60"/>
  <c r="AA43"/>
  <c r="AB40"/>
  <c r="AC43"/>
  <c r="T36"/>
  <c r="E53"/>
  <c r="F61"/>
  <c r="G61" s="1"/>
  <c r="J61"/>
  <c r="R61"/>
  <c r="G14"/>
  <c r="P10"/>
  <c r="D60"/>
  <c r="F56"/>
  <c r="R56"/>
  <c r="E32"/>
  <c r="D43"/>
  <c r="H8"/>
  <c r="J56"/>
  <c r="Q57"/>
  <c r="E59"/>
  <c r="D58"/>
  <c r="H22"/>
  <c r="H50" s="1"/>
  <c r="F54"/>
  <c r="F43"/>
  <c r="I52"/>
  <c r="J54"/>
  <c r="K15"/>
  <c r="Q52"/>
  <c r="R54"/>
  <c r="R39"/>
  <c r="V52"/>
  <c r="X33"/>
  <c r="Z54"/>
  <c r="Z39"/>
  <c r="AA33"/>
  <c r="AB39"/>
  <c r="AC33"/>
  <c r="AB61"/>
  <c r="P12"/>
  <c r="G7"/>
  <c r="I36"/>
  <c r="K36" s="1"/>
  <c r="Z43"/>
  <c r="V55"/>
  <c r="G19"/>
  <c r="D34"/>
  <c r="D44"/>
  <c r="T57"/>
  <c r="V53"/>
  <c r="V57"/>
  <c r="AA53"/>
  <c r="AA57"/>
  <c r="AB56"/>
  <c r="V33"/>
  <c r="D39"/>
  <c r="I33"/>
  <c r="E51"/>
  <c r="Q55"/>
  <c r="K9"/>
  <c r="D52"/>
  <c r="AB58"/>
  <c r="J52"/>
  <c r="S11"/>
  <c r="W33"/>
  <c r="AB33"/>
  <c r="I60"/>
  <c r="U9"/>
  <c r="D33"/>
  <c r="F53"/>
  <c r="S18"/>
  <c r="S20"/>
  <c r="AA32"/>
  <c r="I59"/>
  <c r="K59" s="1"/>
  <c r="T51"/>
  <c r="I37"/>
  <c r="F39"/>
  <c r="K10"/>
  <c r="G16"/>
  <c r="D55"/>
  <c r="R59"/>
  <c r="V61"/>
  <c r="W40"/>
  <c r="Z55"/>
  <c r="Q43"/>
  <c r="V43"/>
  <c r="J39"/>
  <c r="AA51"/>
  <c r="F52"/>
  <c r="H16"/>
  <c r="AA60"/>
  <c r="F55"/>
  <c r="T7"/>
  <c r="D54"/>
  <c r="D57"/>
  <c r="I53"/>
  <c r="K53" s="1"/>
  <c r="J36"/>
  <c r="S10"/>
  <c r="R58"/>
  <c r="R43"/>
  <c r="V41"/>
  <c r="W39"/>
  <c r="W43"/>
  <c r="Z58"/>
  <c r="AA56"/>
  <c r="AB50"/>
  <c r="AB43"/>
  <c r="J51"/>
  <c r="R36"/>
  <c r="AB36"/>
  <c r="T40"/>
  <c r="AA61"/>
  <c r="R55"/>
  <c r="W36"/>
  <c r="W44"/>
  <c r="Z59"/>
  <c r="G11"/>
  <c r="AA58"/>
  <c r="AA39"/>
  <c r="F44"/>
  <c r="G12"/>
  <c r="D59"/>
  <c r="T59"/>
  <c r="D53"/>
  <c r="F50"/>
  <c r="G15"/>
  <c r="I56"/>
  <c r="J50"/>
  <c r="J58"/>
  <c r="J43"/>
  <c r="T55"/>
  <c r="R53"/>
  <c r="R57"/>
  <c r="Z53"/>
  <c r="Z57"/>
  <c r="AA59"/>
  <c r="AB53"/>
  <c r="AB57"/>
  <c r="R34"/>
  <c r="V42"/>
  <c r="I51"/>
  <c r="K51" s="1"/>
  <c r="D35"/>
  <c r="W42"/>
  <c r="E34"/>
  <c r="AG61"/>
  <c r="AI61" s="1"/>
  <c r="U138"/>
  <c r="Q51"/>
  <c r="P92"/>
  <c r="E38"/>
  <c r="P127"/>
  <c r="O82"/>
  <c r="O100"/>
  <c r="O149"/>
  <c r="O161"/>
  <c r="L22"/>
  <c r="F58"/>
  <c r="T19"/>
  <c r="T43" s="1"/>
  <c r="X34"/>
  <c r="L39"/>
  <c r="AB38"/>
  <c r="P126"/>
  <c r="U102"/>
  <c r="O139"/>
  <c r="U140"/>
  <c r="P144"/>
  <c r="U165"/>
  <c r="U70"/>
  <c r="I55"/>
  <c r="K55" s="1"/>
  <c r="Q54"/>
  <c r="T11"/>
  <c r="T54" s="1"/>
  <c r="AD14"/>
  <c r="K8"/>
  <c r="Q42"/>
  <c r="S8"/>
  <c r="AA50"/>
  <c r="AC32"/>
  <c r="AG53"/>
  <c r="I34"/>
  <c r="K34" s="1"/>
  <c r="Q32"/>
  <c r="P93"/>
  <c r="P15"/>
  <c r="P194"/>
  <c r="K16"/>
  <c r="Q34"/>
  <c r="J34"/>
  <c r="R37"/>
  <c r="Z38"/>
  <c r="R38"/>
  <c r="P140"/>
  <c r="P98"/>
  <c r="O92"/>
  <c r="O105"/>
  <c r="U100"/>
  <c r="P95"/>
  <c r="U94"/>
  <c r="U71"/>
  <c r="P75"/>
  <c r="O117"/>
  <c r="P121"/>
  <c r="U122"/>
  <c r="O125"/>
  <c r="O145"/>
  <c r="U185"/>
  <c r="P186"/>
  <c r="U192"/>
  <c r="O194"/>
  <c r="P196"/>
  <c r="P197"/>
  <c r="S9"/>
  <c r="O75"/>
  <c r="U149"/>
  <c r="P149"/>
  <c r="O171"/>
  <c r="G17"/>
  <c r="H17"/>
  <c r="H34" s="1"/>
  <c r="E60"/>
  <c r="Z35"/>
  <c r="AG54"/>
  <c r="R35"/>
  <c r="W35"/>
  <c r="AA35"/>
  <c r="AC35"/>
  <c r="Q35"/>
  <c r="E35"/>
  <c r="AI51"/>
  <c r="P97"/>
  <c r="O77"/>
  <c r="O163"/>
  <c r="U184"/>
  <c r="H20"/>
  <c r="G20"/>
  <c r="I54"/>
  <c r="K54" s="1"/>
  <c r="T13"/>
  <c r="S13"/>
  <c r="S17"/>
  <c r="Q60"/>
  <c r="S60" s="1"/>
  <c r="AC38"/>
  <c r="AG57"/>
  <c r="I38"/>
  <c r="K38" s="1"/>
  <c r="J38"/>
  <c r="T38"/>
  <c r="V38"/>
  <c r="H38"/>
  <c r="F38"/>
  <c r="W38"/>
  <c r="D38"/>
  <c r="R42"/>
  <c r="AA42"/>
  <c r="I42"/>
  <c r="AD18"/>
  <c r="Z42"/>
  <c r="X42"/>
  <c r="U74"/>
  <c r="U142"/>
  <c r="P142"/>
  <c r="P143"/>
  <c r="P145"/>
  <c r="U145"/>
  <c r="O146"/>
  <c r="P166"/>
  <c r="U166"/>
  <c r="P14"/>
  <c r="P38" s="1"/>
  <c r="I61"/>
  <c r="K61" s="1"/>
  <c r="L57"/>
  <c r="K18"/>
  <c r="J35"/>
  <c r="Z50"/>
  <c r="P184"/>
  <c r="D41"/>
  <c r="R50"/>
  <c r="S50" s="1"/>
  <c r="S16"/>
  <c r="X35"/>
  <c r="AB35"/>
  <c r="AA38"/>
  <c r="Q38"/>
  <c r="J42"/>
  <c r="P165"/>
  <c r="L38"/>
  <c r="U97"/>
  <c r="Q56"/>
  <c r="V60"/>
  <c r="AB42"/>
  <c r="V37"/>
  <c r="Q41"/>
  <c r="S41" s="1"/>
  <c r="P72"/>
  <c r="P77"/>
  <c r="U77"/>
  <c r="O170"/>
  <c r="P7"/>
  <c r="P31" s="1"/>
  <c r="H13"/>
  <c r="H52" s="1"/>
  <c r="G13"/>
  <c r="E56"/>
  <c r="U120"/>
  <c r="O121"/>
  <c r="O123"/>
  <c r="P125"/>
  <c r="U69"/>
  <c r="K84"/>
  <c r="P115"/>
  <c r="O147"/>
  <c r="U148"/>
  <c r="P168"/>
  <c r="O185"/>
  <c r="U187"/>
  <c r="P187"/>
  <c r="P188"/>
  <c r="U188"/>
  <c r="X32"/>
  <c r="T32"/>
  <c r="AD8"/>
  <c r="I32"/>
  <c r="K32" s="1"/>
  <c r="F32"/>
  <c r="AB32"/>
  <c r="Z32"/>
  <c r="J32"/>
  <c r="F35"/>
  <c r="AD11"/>
  <c r="V35"/>
  <c r="U162"/>
  <c r="P122"/>
  <c r="AF62"/>
  <c r="U115"/>
  <c r="U194"/>
  <c r="I44"/>
  <c r="R44"/>
  <c r="E33"/>
  <c r="Z34"/>
  <c r="F34"/>
  <c r="E36"/>
  <c r="Q36"/>
  <c r="Q37"/>
  <c r="AA40"/>
  <c r="Z44"/>
  <c r="AA44"/>
  <c r="U167"/>
  <c r="U172"/>
  <c r="P150"/>
  <c r="O140"/>
  <c r="Q59"/>
  <c r="AA55"/>
  <c r="Q33"/>
  <c r="E41"/>
  <c r="G41" s="1"/>
  <c r="P118"/>
  <c r="U127"/>
  <c r="P73"/>
  <c r="U105"/>
  <c r="Z33"/>
  <c r="G9"/>
  <c r="Z52"/>
  <c r="O104"/>
  <c r="U99"/>
  <c r="P71"/>
  <c r="U72"/>
  <c r="U79"/>
  <c r="E52"/>
  <c r="U124"/>
  <c r="U125"/>
  <c r="K7"/>
  <c r="P162"/>
  <c r="U163"/>
  <c r="O168"/>
  <c r="P169"/>
  <c r="U173"/>
  <c r="R32"/>
  <c r="S12"/>
  <c r="AA34"/>
  <c r="P211"/>
  <c r="U217"/>
  <c r="P220"/>
  <c r="U150"/>
  <c r="D50"/>
  <c r="AC42"/>
  <c r="U193"/>
  <c r="D37"/>
  <c r="AD10"/>
  <c r="AC34"/>
  <c r="V34"/>
  <c r="AG56"/>
  <c r="AI56" s="1"/>
  <c r="E44"/>
  <c r="AB44"/>
  <c r="T44"/>
  <c r="O172"/>
  <c r="O164"/>
  <c r="U174"/>
  <c r="I50"/>
  <c r="AI60"/>
  <c r="Q44"/>
  <c r="AC41"/>
  <c r="I41"/>
  <c r="AA41"/>
  <c r="W41"/>
  <c r="X41"/>
  <c r="J41"/>
  <c r="U92"/>
  <c r="P101"/>
  <c r="P81"/>
  <c r="U78"/>
  <c r="U103"/>
  <c r="U98"/>
  <c r="P117"/>
  <c r="P119"/>
  <c r="U119"/>
  <c r="P128"/>
  <c r="P170"/>
  <c r="P173"/>
  <c r="R33"/>
  <c r="H33"/>
  <c r="O173"/>
  <c r="O127"/>
  <c r="AD13"/>
  <c r="F37"/>
  <c r="O128"/>
  <c r="U144"/>
  <c r="G18"/>
  <c r="E42"/>
  <c r="P195"/>
  <c r="U14"/>
  <c r="U38" s="1"/>
  <c r="U161"/>
  <c r="U151"/>
  <c r="O144"/>
  <c r="U123"/>
  <c r="P102"/>
  <c r="U101"/>
  <c r="P79"/>
  <c r="P69"/>
  <c r="O71"/>
  <c r="O94"/>
  <c r="P164"/>
  <c r="U171"/>
  <c r="O191"/>
  <c r="U15"/>
  <c r="U197"/>
  <c r="O193"/>
  <c r="O188"/>
  <c r="P190"/>
  <c r="U191"/>
  <c r="S15"/>
  <c r="U10"/>
  <c r="R51"/>
  <c r="R40"/>
  <c r="Z40"/>
  <c r="I35"/>
  <c r="K35" s="1"/>
  <c r="E37"/>
  <c r="AB37"/>
  <c r="AA37"/>
  <c r="E40"/>
  <c r="D40"/>
  <c r="V40"/>
  <c r="O169"/>
  <c r="P163"/>
  <c r="Q40"/>
  <c r="P146"/>
  <c r="U147"/>
  <c r="P147"/>
  <c r="J37"/>
  <c r="P123"/>
  <c r="P124"/>
  <c r="U116"/>
  <c r="P99"/>
  <c r="O126"/>
  <c r="U76"/>
  <c r="P74"/>
  <c r="P96"/>
  <c r="U117"/>
  <c r="P103"/>
  <c r="U95"/>
  <c r="O79"/>
  <c r="U121"/>
  <c r="O190"/>
  <c r="U196"/>
  <c r="AI58"/>
  <c r="F42"/>
  <c r="P151"/>
  <c r="P141"/>
  <c r="K14"/>
  <c r="P76"/>
  <c r="P116"/>
  <c r="K11"/>
  <c r="O115"/>
  <c r="U141"/>
  <c r="O192"/>
  <c r="O187"/>
  <c r="P193"/>
  <c r="P189"/>
  <c r="U189"/>
  <c r="I40"/>
  <c r="AB34"/>
  <c r="AC37"/>
  <c r="Z37"/>
  <c r="L37"/>
  <c r="Q39"/>
  <c r="AC40"/>
  <c r="X40"/>
  <c r="J40"/>
  <c r="F40"/>
  <c r="U170"/>
  <c r="U164"/>
  <c r="I57"/>
  <c r="K57" s="1"/>
  <c r="P138"/>
  <c r="U139"/>
  <c r="U143"/>
  <c r="U146"/>
  <c r="X37"/>
  <c r="U128"/>
  <c r="U75"/>
  <c r="P120"/>
  <c r="O98"/>
  <c r="O80"/>
  <c r="U96"/>
  <c r="U82"/>
  <c r="P80"/>
  <c r="E55"/>
  <c r="U81"/>
  <c r="O96"/>
  <c r="O165"/>
  <c r="O69"/>
  <c r="P171"/>
  <c r="O197"/>
  <c r="O150"/>
  <c r="U208"/>
  <c r="P214"/>
  <c r="P209"/>
  <c r="P217"/>
  <c r="U219"/>
  <c r="O215"/>
  <c r="U210"/>
  <c r="U216"/>
  <c r="O208"/>
  <c r="O212"/>
  <c r="U207"/>
  <c r="U213"/>
  <c r="U215"/>
  <c r="U214"/>
  <c r="U220"/>
  <c r="U212"/>
  <c r="U218"/>
  <c r="P208"/>
  <c r="U209"/>
  <c r="U211"/>
  <c r="P213"/>
  <c r="P216"/>
  <c r="O218"/>
  <c r="P219"/>
  <c r="P207"/>
  <c r="P210"/>
  <c r="P212"/>
  <c r="P215"/>
  <c r="P218"/>
  <c r="O209"/>
  <c r="O210"/>
  <c r="O211"/>
  <c r="O213"/>
  <c r="O216"/>
  <c r="K42" l="1"/>
  <c r="S43"/>
  <c r="K40"/>
  <c r="K44"/>
  <c r="G60"/>
  <c r="Y22"/>
  <c r="U107"/>
  <c r="O107"/>
  <c r="U7"/>
  <c r="U31" s="1"/>
  <c r="T22"/>
  <c r="T46" s="1"/>
  <c r="T23" s="1"/>
  <c r="P107"/>
  <c r="N22"/>
  <c r="N46" s="1"/>
  <c r="N23" s="1"/>
  <c r="S38"/>
  <c r="K50"/>
  <c r="K60"/>
  <c r="G31"/>
  <c r="T31"/>
  <c r="G38"/>
  <c r="S57"/>
  <c r="S31"/>
  <c r="O31"/>
  <c r="O38"/>
  <c r="K41"/>
  <c r="K31"/>
  <c r="G50"/>
  <c r="G43"/>
  <c r="S35"/>
  <c r="AH50"/>
  <c r="T35"/>
  <c r="O19"/>
  <c r="AH55"/>
  <c r="AH52"/>
  <c r="AH58"/>
  <c r="AI50"/>
  <c r="AH51"/>
  <c r="AH60"/>
  <c r="AH53"/>
  <c r="W46"/>
  <c r="W23" s="1"/>
  <c r="AH56"/>
  <c r="AH59"/>
  <c r="H57"/>
  <c r="H53"/>
  <c r="X46"/>
  <c r="X23" s="1"/>
  <c r="J46"/>
  <c r="J23" s="1"/>
  <c r="E46"/>
  <c r="E23" s="1"/>
  <c r="AI53"/>
  <c r="H39"/>
  <c r="T61"/>
  <c r="G59"/>
  <c r="G51"/>
  <c r="N32"/>
  <c r="K56"/>
  <c r="S54"/>
  <c r="Y32"/>
  <c r="H43"/>
  <c r="T34"/>
  <c r="S52"/>
  <c r="Y56"/>
  <c r="T53"/>
  <c r="T42"/>
  <c r="G33"/>
  <c r="L54"/>
  <c r="G39"/>
  <c r="L41"/>
  <c r="S56"/>
  <c r="H42"/>
  <c r="G58"/>
  <c r="H59"/>
  <c r="K33"/>
  <c r="G36"/>
  <c r="G56"/>
  <c r="N33"/>
  <c r="N37"/>
  <c r="L32"/>
  <c r="T58"/>
  <c r="K58"/>
  <c r="Y51"/>
  <c r="L50"/>
  <c r="T39"/>
  <c r="H51"/>
  <c r="AA46"/>
  <c r="AA23" s="1"/>
  <c r="U19"/>
  <c r="H61"/>
  <c r="S44"/>
  <c r="T37"/>
  <c r="Y59"/>
  <c r="Y33"/>
  <c r="S37"/>
  <c r="L42"/>
  <c r="S36"/>
  <c r="H40"/>
  <c r="L44"/>
  <c r="P18"/>
  <c r="S39"/>
  <c r="U12"/>
  <c r="L36"/>
  <c r="K39"/>
  <c r="T50"/>
  <c r="L33"/>
  <c r="S61"/>
  <c r="H32"/>
  <c r="I46"/>
  <c r="S53"/>
  <c r="S58"/>
  <c r="N34"/>
  <c r="H36"/>
  <c r="P8"/>
  <c r="S59"/>
  <c r="L56"/>
  <c r="H58"/>
  <c r="M41"/>
  <c r="G53"/>
  <c r="Y40"/>
  <c r="O13"/>
  <c r="U8"/>
  <c r="L34"/>
  <c r="K52"/>
  <c r="S55"/>
  <c r="L43"/>
  <c r="G54"/>
  <c r="L58"/>
  <c r="H54"/>
  <c r="M36"/>
  <c r="S34"/>
  <c r="L52"/>
  <c r="Y57"/>
  <c r="N44"/>
  <c r="O16"/>
  <c r="G55"/>
  <c r="N35"/>
  <c r="N36"/>
  <c r="S22"/>
  <c r="O14"/>
  <c r="H35"/>
  <c r="G32"/>
  <c r="H55"/>
  <c r="N39"/>
  <c r="Y43"/>
  <c r="Y44"/>
  <c r="P9"/>
  <c r="G44"/>
  <c r="L55"/>
  <c r="K37"/>
  <c r="P20"/>
  <c r="G34"/>
  <c r="S42"/>
  <c r="T56"/>
  <c r="T33"/>
  <c r="M43"/>
  <c r="N41"/>
  <c r="S51"/>
  <c r="T41"/>
  <c r="G37"/>
  <c r="M33"/>
  <c r="G52"/>
  <c r="T60"/>
  <c r="L53"/>
  <c r="L51"/>
  <c r="V46"/>
  <c r="V23" s="1"/>
  <c r="V50"/>
  <c r="S32"/>
  <c r="M34"/>
  <c r="U16"/>
  <c r="N43"/>
  <c r="N40"/>
  <c r="Y52"/>
  <c r="N42"/>
  <c r="P16"/>
  <c r="O17"/>
  <c r="L60"/>
  <c r="T52"/>
  <c r="L35"/>
  <c r="G42"/>
  <c r="O9"/>
  <c r="K22"/>
  <c r="L59"/>
  <c r="L40"/>
  <c r="S40"/>
  <c r="AH61"/>
  <c r="Y37"/>
  <c r="P13"/>
  <c r="U13"/>
  <c r="U39" s="1"/>
  <c r="Z46"/>
  <c r="Z23" s="1"/>
  <c r="AD62"/>
  <c r="D62" s="1"/>
  <c r="H56"/>
  <c r="D46"/>
  <c r="D23" s="1"/>
  <c r="G35"/>
  <c r="H37"/>
  <c r="G40"/>
  <c r="U11"/>
  <c r="P11"/>
  <c r="AC46"/>
  <c r="AC23" s="1"/>
  <c r="Q46"/>
  <c r="Q23" s="1"/>
  <c r="P17"/>
  <c r="P41" s="1"/>
  <c r="H41"/>
  <c r="U17"/>
  <c r="H60"/>
  <c r="L61"/>
  <c r="U18"/>
  <c r="AI57"/>
  <c r="AH57"/>
  <c r="L46"/>
  <c r="L23" s="1"/>
  <c r="H44"/>
  <c r="U20"/>
  <c r="U44" s="1"/>
  <c r="AH54"/>
  <c r="AI54"/>
  <c r="S33"/>
  <c r="O12"/>
  <c r="R46"/>
  <c r="R23" s="1"/>
  <c r="O8"/>
  <c r="M32"/>
  <c r="O20"/>
  <c r="M44"/>
  <c r="F46"/>
  <c r="F23" s="1"/>
  <c r="Y53"/>
  <c r="Y34"/>
  <c r="Y50"/>
  <c r="AB46"/>
  <c r="AB23" s="1"/>
  <c r="Y41"/>
  <c r="Y60"/>
  <c r="Y58"/>
  <c r="Y39"/>
  <c r="G22"/>
  <c r="M40"/>
  <c r="O11"/>
  <c r="M35"/>
  <c r="O18"/>
  <c r="M42"/>
  <c r="Y61"/>
  <c r="Y42"/>
  <c r="P22"/>
  <c r="P46" s="1"/>
  <c r="P23" s="1"/>
  <c r="H46"/>
  <c r="H23" s="1"/>
  <c r="O15"/>
  <c r="M39"/>
  <c r="Y35"/>
  <c r="Y54"/>
  <c r="O7"/>
  <c r="O84"/>
  <c r="Y55"/>
  <c r="Y36"/>
  <c r="M37"/>
  <c r="O10"/>
  <c r="U22" l="1"/>
  <c r="U46" s="1"/>
  <c r="U23" s="1"/>
  <c r="O43"/>
  <c r="O41"/>
  <c r="AI62"/>
  <c r="S23"/>
  <c r="H62"/>
  <c r="L62"/>
  <c r="K46"/>
  <c r="I23"/>
  <c r="K23" s="1"/>
  <c r="G23"/>
  <c r="G46"/>
  <c r="AB62"/>
  <c r="O32"/>
  <c r="U50"/>
  <c r="U54"/>
  <c r="P42"/>
  <c r="O37"/>
  <c r="O34"/>
  <c r="O33"/>
  <c r="P37"/>
  <c r="O36"/>
  <c r="U51"/>
  <c r="P32"/>
  <c r="U59"/>
  <c r="U32"/>
  <c r="O39"/>
  <c r="O44"/>
  <c r="U35"/>
  <c r="P43"/>
  <c r="U36"/>
  <c r="P36"/>
  <c r="O42"/>
  <c r="P34"/>
  <c r="U43"/>
  <c r="P39"/>
  <c r="U58"/>
  <c r="O35"/>
  <c r="P35"/>
  <c r="U33"/>
  <c r="U55"/>
  <c r="U40"/>
  <c r="O40"/>
  <c r="P40"/>
  <c r="P44"/>
  <c r="U53"/>
  <c r="U52"/>
  <c r="U34"/>
  <c r="P33"/>
  <c r="U57"/>
  <c r="U42"/>
  <c r="U61"/>
  <c r="V62"/>
  <c r="T62"/>
  <c r="R62"/>
  <c r="AA62"/>
  <c r="J62"/>
  <c r="E62"/>
  <c r="I62"/>
  <c r="Q62"/>
  <c r="U60"/>
  <c r="U41"/>
  <c r="Z62"/>
  <c r="U56"/>
  <c r="U37"/>
  <c r="F62"/>
  <c r="S46"/>
  <c r="Y46"/>
  <c r="Y23" s="1"/>
  <c r="Y62"/>
  <c r="M46"/>
  <c r="O22"/>
  <c r="U62" l="1"/>
  <c r="O46"/>
  <c r="M23"/>
  <c r="O23" s="1"/>
  <c r="K62"/>
  <c r="S62"/>
  <c r="G62"/>
</calcChain>
</file>

<file path=xl/sharedStrings.xml><?xml version="1.0" encoding="utf-8"?>
<sst xmlns="http://schemas.openxmlformats.org/spreadsheetml/2006/main" count="727" uniqueCount="113">
  <si>
    <t>No.</t>
  </si>
  <si>
    <t>Name</t>
  </si>
  <si>
    <t>Lonergan</t>
  </si>
  <si>
    <t>Brotherton</t>
  </si>
  <si>
    <t>Menzel</t>
  </si>
  <si>
    <t>Fouls</t>
  </si>
  <si>
    <t>FGM</t>
  </si>
  <si>
    <t>FGA</t>
  </si>
  <si>
    <t>FTA</t>
  </si>
  <si>
    <t>FTM</t>
  </si>
  <si>
    <t>T/O</t>
  </si>
  <si>
    <t>Steals</t>
  </si>
  <si>
    <t>Blocks</t>
  </si>
  <si>
    <t>FG%</t>
  </si>
  <si>
    <t>FT%</t>
  </si>
  <si>
    <t>FG 
PTS.</t>
  </si>
  <si>
    <t>FT
PTS</t>
  </si>
  <si>
    <t>TOT
PTS</t>
  </si>
  <si>
    <t>Grand Total</t>
  </si>
  <si>
    <t>Data</t>
  </si>
  <si>
    <t>Stats Average Per Game</t>
  </si>
  <si>
    <t>Stats Average Per Minute</t>
  </si>
  <si>
    <t>% of Time</t>
  </si>
  <si>
    <t>Minutes
Played</t>
  </si>
  <si>
    <t>Rank in
Minutes/Game</t>
  </si>
  <si>
    <t>Minutes
Played/Game</t>
  </si>
  <si>
    <t>Ells</t>
  </si>
  <si>
    <t>3FG%</t>
  </si>
  <si>
    <t>3FGM</t>
  </si>
  <si>
    <t>3FGA</t>
  </si>
  <si>
    <t>3FG
PTS.</t>
  </si>
  <si>
    <t>Rank 
in
Min</t>
  </si>
  <si>
    <t>% of Game</t>
  </si>
  <si>
    <t>Total Stats</t>
  </si>
  <si>
    <t>Played</t>
  </si>
  <si>
    <t>TOT
FGM</t>
  </si>
  <si>
    <t>TOT
FGA</t>
  </si>
  <si>
    <t>TOT
FG%</t>
  </si>
  <si>
    <t>TOT
FGPTS</t>
  </si>
  <si>
    <t>Off
Rbds</t>
  </si>
  <si>
    <t>Def
Rbds</t>
  </si>
  <si>
    <t>TOT
Rbds</t>
  </si>
  <si>
    <t>Chrgs</t>
  </si>
  <si>
    <t>Assts</t>
  </si>
  <si>
    <t>Fekaris</t>
  </si>
  <si>
    <t>Stolar</t>
  </si>
  <si>
    <t>Papler</t>
  </si>
  <si>
    <t>Osbourne</t>
  </si>
  <si>
    <t>Snook</t>
  </si>
  <si>
    <t>Woodbeck</t>
  </si>
  <si>
    <t>Kleckner</t>
  </si>
  <si>
    <t>Pistana</t>
  </si>
  <si>
    <t>Brown</t>
  </si>
  <si>
    <t>Jespersen</t>
  </si>
  <si>
    <t>PPG</t>
  </si>
  <si>
    <t>GP</t>
  </si>
  <si>
    <t>F</t>
  </si>
  <si>
    <t>Stls</t>
  </si>
  <si>
    <t>Blks</t>
  </si>
  <si>
    <t>Chg</t>
  </si>
  <si>
    <t>Totals</t>
  </si>
  <si>
    <t>Averages</t>
  </si>
  <si>
    <t>12/6/2011 - Lakeland - 67 vs Wayne Memorial - 65</t>
  </si>
  <si>
    <t>Game Totals</t>
  </si>
  <si>
    <t>12/8/2011 - Lakeland - 40 vs Pinckney - 43</t>
  </si>
  <si>
    <t>2011-12 Lakeland Eagle Jr. Varsity Game Averages</t>
  </si>
  <si>
    <t>12/16/2011 - Lakeland - 45 vs Milford - 43</t>
  </si>
  <si>
    <t>1/28/2012 - Lakeland - 47 vs South Lyon - 53</t>
  </si>
  <si>
    <t>1/29/2012 - Lakeland - 49 vs Crestwood - 38</t>
  </si>
  <si>
    <t>Osborne</t>
  </si>
  <si>
    <t>Snoek</t>
  </si>
  <si>
    <t>1/6/2012 - Lakeland - 49 vs Mott - 46</t>
  </si>
  <si>
    <t>1/10/2012 - Lakeland - 54 vs Central - 47</t>
  </si>
  <si>
    <t xml:space="preserve"> GP</t>
  </si>
  <si>
    <t xml:space="preserve"> F</t>
  </si>
  <si>
    <t xml:space="preserve"> FGM</t>
  </si>
  <si>
    <t xml:space="preserve"> FGA</t>
  </si>
  <si>
    <t xml:space="preserve"> FG%</t>
  </si>
  <si>
    <t xml:space="preserve"> FTM</t>
  </si>
  <si>
    <t xml:space="preserve"> FTA</t>
  </si>
  <si>
    <t xml:space="preserve"> FT%</t>
  </si>
  <si>
    <t xml:space="preserve"> FTPTS</t>
  </si>
  <si>
    <t>AS</t>
  </si>
  <si>
    <t>ORB</t>
  </si>
  <si>
    <t>DRB</t>
  </si>
  <si>
    <t>TRB</t>
  </si>
  <si>
    <t xml:space="preserve"> T/O</t>
  </si>
  <si>
    <t xml:space="preserve"> Stls</t>
  </si>
  <si>
    <t xml:space="preserve"> Blks</t>
  </si>
  <si>
    <t xml:space="preserve"> Chg</t>
  </si>
  <si>
    <t xml:space="preserve"> 2M</t>
  </si>
  <si>
    <t xml:space="preserve"> 2A</t>
  </si>
  <si>
    <t xml:space="preserve"> 2PTS</t>
  </si>
  <si>
    <t xml:space="preserve"> 3M</t>
  </si>
  <si>
    <t xml:space="preserve"> 3A</t>
  </si>
  <si>
    <t xml:space="preserve"> 3%</t>
  </si>
  <si>
    <t xml:space="preserve"> 2%</t>
  </si>
  <si>
    <t xml:space="preserve"> 3PTS</t>
  </si>
  <si>
    <t>FGPTS</t>
  </si>
  <si>
    <t xml:space="preserve">2011-12 Lakeland Eagle Jr. Varsity Game Totals    </t>
  </si>
  <si>
    <t>1/13/2012 - Lakeland - 54 vs Northern - 46</t>
  </si>
  <si>
    <t>1/17/2012 - Lakeland - 58 vs Kettering - 42</t>
  </si>
  <si>
    <t>1/20/2012 - Lakeland - 47 vs Westerm - 43</t>
  </si>
  <si>
    <t>2/17/2012 - Lakeland - 0 vs TBD - 0</t>
  </si>
  <si>
    <t>PTS</t>
  </si>
  <si>
    <t>1/27/2012 - Lakeland - 40 vs Mott - 36</t>
  </si>
  <si>
    <t>2/3/2012 - Lakeland - 64 vs Northern - 58</t>
  </si>
  <si>
    <t>1/31/2012 - Lakeland - 32 vs Central - 36</t>
  </si>
  <si>
    <t>2/7/2012 - Lakeland - 63 vs Kettering - 42</t>
  </si>
  <si>
    <t>2/10/2012 - Lakeland - 66 vs Western - 53</t>
  </si>
  <si>
    <t>2/14/2012 - Lakeland - 63 vs Hartland - 33</t>
  </si>
  <si>
    <t>Zutanis</t>
  </si>
  <si>
    <t>Stats Updated Through 2/14/2012 Hartland Game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</si>
</sst>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hadow/>
      <sz val="44"/>
      <color rgb="FF0000FF"/>
      <name val="Calibri"/>
      <family val="2"/>
    </font>
    <font>
      <b/>
      <shadow/>
      <sz val="36"/>
      <color rgb="FF0000FF"/>
      <name val="Calibri"/>
      <family val="2"/>
    </font>
    <font>
      <sz val="11"/>
      <name val="Arial"/>
      <family val="2"/>
    </font>
    <font>
      <b/>
      <shadow/>
      <sz val="28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9" fontId="2" fillId="0" borderId="0" xfId="1" applyFont="1"/>
    <xf numFmtId="9" fontId="1" fillId="0" borderId="0" xfId="1"/>
    <xf numFmtId="9" fontId="1" fillId="0" borderId="0" xfId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6" xfId="0" applyBorder="1"/>
    <xf numFmtId="10" fontId="0" fillId="0" borderId="0" xfId="0" applyNumberFormat="1"/>
    <xf numFmtId="10" fontId="0" fillId="0" borderId="1" xfId="0" applyNumberFormat="1" applyBorder="1"/>
    <xf numFmtId="164" fontId="0" fillId="0" borderId="1" xfId="0" applyNumberFormat="1" applyBorder="1"/>
    <xf numFmtId="9" fontId="1" fillId="0" borderId="0" xfId="1" applyFont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9" fontId="4" fillId="0" borderId="0" xfId="1" applyFont="1" applyAlignment="1">
      <alignment horizontal="center"/>
    </xf>
    <xf numFmtId="0" fontId="0" fillId="0" borderId="9" xfId="0" applyBorder="1"/>
    <xf numFmtId="9" fontId="2" fillId="2" borderId="1" xfId="0" applyNumberFormat="1" applyFont="1" applyFill="1" applyBorder="1" applyAlignment="1">
      <alignment horizontal="center"/>
    </xf>
    <xf numFmtId="9" fontId="1" fillId="0" borderId="1" xfId="1" applyBorder="1" applyAlignment="1">
      <alignment horizontal="center"/>
    </xf>
    <xf numFmtId="0" fontId="4" fillId="0" borderId="1" xfId="0" applyFont="1" applyBorder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/>
    </xf>
    <xf numFmtId="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10" fillId="0" borderId="0" xfId="1" applyFont="1" applyAlignment="1">
      <alignment horizontal="center"/>
    </xf>
    <xf numFmtId="9" fontId="11" fillId="0" borderId="0" xfId="1" applyFont="1" applyAlignment="1">
      <alignment horizontal="center"/>
    </xf>
    <xf numFmtId="0" fontId="9" fillId="0" borderId="0" xfId="0" applyFont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 indent="1"/>
    </xf>
    <xf numFmtId="9" fontId="8" fillId="4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indent="1"/>
    </xf>
    <xf numFmtId="9" fontId="12" fillId="5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8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8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5" xfId="0" applyBorder="1" applyAlignment="1"/>
    <xf numFmtId="0" fontId="0" fillId="0" borderId="7" xfId="0" applyBorder="1" applyAlignment="1"/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1" fontId="0" fillId="0" borderId="5" xfId="0" applyNumberFormat="1" applyBorder="1" applyAlignment="1">
      <alignment horizontal="right"/>
    </xf>
    <xf numFmtId="9" fontId="0" fillId="0" borderId="5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9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9" fontId="15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9" fontId="10" fillId="0" borderId="1" xfId="1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9" fontId="12" fillId="5" borderId="14" xfId="1" applyFont="1" applyFill="1" applyBorder="1" applyAlignment="1">
      <alignment horizontal="center" vertical="center"/>
    </xf>
    <xf numFmtId="1" fontId="12" fillId="5" borderId="14" xfId="0" applyNumberFormat="1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left" vertical="center" indent="1"/>
    </xf>
    <xf numFmtId="164" fontId="12" fillId="5" borderId="15" xfId="0" applyNumberFormat="1" applyFont="1" applyFill="1" applyBorder="1" applyAlignment="1">
      <alignment horizontal="center" vertical="center"/>
    </xf>
    <xf numFmtId="9" fontId="12" fillId="5" borderId="1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2" fillId="5" borderId="14" xfId="0" applyNumberFormat="1" applyFont="1" applyFill="1" applyBorder="1" applyAlignment="1">
      <alignment horizontal="center" vertical="center"/>
    </xf>
    <xf numFmtId="9" fontId="12" fillId="5" borderId="14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254">
    <dxf>
      <numFmt numFmtId="1" formatCode="0"/>
    </dxf>
    <dxf>
      <alignment horizontal="center" readingOrder="0"/>
    </dxf>
    <dxf>
      <alignment horizontal="center" readingOrder="0"/>
    </dxf>
    <dxf>
      <numFmt numFmtId="164" formatCode="0.0"/>
    </dxf>
    <dxf>
      <numFmt numFmtId="164" formatCode="0.0"/>
    </dxf>
    <dxf>
      <numFmt numFmtId="13" formatCode="0%"/>
    </dxf>
    <dxf>
      <numFmt numFmtId="164" formatCode="0.0"/>
    </dxf>
    <dxf>
      <numFmt numFmtId="164" formatCode="0.0"/>
    </dxf>
    <dxf>
      <numFmt numFmtId="164" formatCode="0.0"/>
    </dxf>
    <dxf>
      <numFmt numFmtId="13" formatCode="0%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3" formatCode="0%"/>
    </dxf>
    <dxf>
      <numFmt numFmtId="164" formatCode="0.0"/>
    </dxf>
    <dxf>
      <numFmt numFmtId="164" formatCode="0.0"/>
    </dxf>
    <dxf>
      <numFmt numFmtId="164" formatCode="0.0"/>
    </dxf>
    <dxf>
      <numFmt numFmtId="13" formatCode="0%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alignment horizontal="general" readingOrder="0"/>
    </dxf>
    <dxf>
      <numFmt numFmtId="164" formatCode="0.0"/>
    </dxf>
    <dxf>
      <alignment horizontal="center" readingOrder="0"/>
    </dxf>
    <dxf>
      <alignment horizontal="center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horizontal="general" readingOrder="0"/>
    </dxf>
    <dxf>
      <alignment horizontal="right" readingOrder="0"/>
    </dxf>
    <dxf>
      <alignment horizontal="right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horizontal="center" readingOrder="0"/>
    </dxf>
    <dxf>
      <alignment horizontal="center" readingOrder="0"/>
    </dxf>
    <dxf>
      <numFmt numFmtId="164" formatCode="0.0"/>
    </dxf>
    <dxf>
      <numFmt numFmtId="164" formatCode="0.0"/>
    </dxf>
    <dxf>
      <numFmt numFmtId="13" formatCode="0%"/>
    </dxf>
    <dxf>
      <numFmt numFmtId="164" formatCode="0.0"/>
    </dxf>
    <dxf>
      <numFmt numFmtId="164" formatCode="0.0"/>
    </dxf>
    <dxf>
      <numFmt numFmtId="164" formatCode="0.0"/>
    </dxf>
    <dxf>
      <numFmt numFmtId="13" formatCode="0%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3" formatCode="0%"/>
    </dxf>
    <dxf>
      <numFmt numFmtId="164" formatCode="0.0"/>
    </dxf>
    <dxf>
      <numFmt numFmtId="164" formatCode="0.0"/>
    </dxf>
    <dxf>
      <numFmt numFmtId="164" formatCode="0.0"/>
    </dxf>
    <dxf>
      <numFmt numFmtId="13" formatCode="0%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alignment horizontal="general" readingOrder="0"/>
    </dxf>
    <dxf>
      <numFmt numFmtId="164" formatCode="0.0"/>
    </dxf>
    <dxf>
      <alignment horizontal="center" readingOrder="0"/>
    </dxf>
    <dxf>
      <alignment horizontal="center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horizontal="general" readingOrder="0"/>
    </dxf>
    <dxf>
      <alignment horizontal="right" readingOrder="0"/>
    </dxf>
    <dxf>
      <alignment horizontal="right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horizontal="general" readingOrder="0"/>
    </dxf>
    <dxf>
      <alignment horizontal="right" readingOrder="0"/>
    </dxf>
    <dxf>
      <alignment horizontal="right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horizontal="general" readingOrder="0"/>
    </dxf>
    <dxf>
      <alignment horizontal="right" readingOrder="0"/>
    </dxf>
    <dxf>
      <alignment horizontal="right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  <i val="0"/>
        <condense val="0"/>
        <extend val="0"/>
        <color auto="1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>
          <bgColor theme="0" tint="-0.34998626667073579"/>
        </patternFill>
      </fill>
    </dxf>
    <dxf>
      <font>
        <b/>
        <i val="0"/>
        <condense val="0"/>
        <extend val="0"/>
        <color auto="1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>
          <bgColor theme="0" tint="-0.34998626667073579"/>
        </patternFill>
      </fill>
    </dxf>
    <dxf>
      <alignment horizontal="center" readingOrder="0"/>
    </dxf>
    <dxf>
      <alignment horizontal="center" readingOrder="0"/>
    </dxf>
    <dxf>
      <numFmt numFmtId="164" formatCode="0.0"/>
    </dxf>
    <dxf>
      <alignment horizontal="general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3" formatCode="0%"/>
    </dxf>
    <dxf>
      <numFmt numFmtId="164" formatCode="0.0"/>
    </dxf>
    <dxf>
      <numFmt numFmtId="164" formatCode="0.0"/>
    </dxf>
    <dxf>
      <numFmt numFmtId="164" formatCode="0.0"/>
    </dxf>
    <dxf>
      <numFmt numFmtId="13" formatCode="0%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3" formatCode="0%"/>
    </dxf>
    <dxf>
      <numFmt numFmtId="164" formatCode="0.0"/>
    </dxf>
    <dxf>
      <numFmt numFmtId="164" formatCode="0.0"/>
    </dxf>
    <dxf>
      <numFmt numFmtId="164" formatCode="0.0"/>
    </dxf>
    <dxf>
      <numFmt numFmtId="13" formatCode="0%"/>
    </dxf>
    <dxf>
      <numFmt numFmtId="164" formatCode="0.0"/>
    </dxf>
    <dxf>
      <numFmt numFmtId="164" formatCode="0.0"/>
    </dxf>
    <dxf>
      <alignment horizontal="center" readingOrder="0"/>
    </dxf>
    <dxf>
      <alignment horizontal="center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horizontal="right" readingOrder="0"/>
    </dxf>
    <dxf>
      <alignment horizontal="right" readingOrder="0"/>
    </dxf>
    <dxf>
      <alignment horizontal="general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" formatCode="0"/>
    </dxf>
  </dxfs>
  <tableStyles count="0" defaultTableStyle="TableStyleMedium9" defaultPivotStyle="PivotStyleLight16"/>
  <colors>
    <mruColors>
      <color rgb="FF0000FF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44747</xdr:colOff>
      <xdr:row>1</xdr:row>
      <xdr:rowOff>15180</xdr:rowOff>
    </xdr:from>
    <xdr:to>
      <xdr:col>2</xdr:col>
      <xdr:colOff>375314</xdr:colOff>
      <xdr:row>2</xdr:row>
      <xdr:rowOff>166687</xdr:rowOff>
    </xdr:to>
    <xdr:pic>
      <xdr:nvPicPr>
        <xdr:cNvPr id="2" name="Picture 1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47" y="181868"/>
          <a:ext cx="1943450" cy="877788"/>
        </a:xfrm>
        <a:prstGeom prst="rect">
          <a:avLst/>
        </a:prstGeom>
      </xdr:spPr>
    </xdr:pic>
    <xdr:clientData/>
  </xdr:twoCellAnchor>
  <xdr:twoCellAnchor editAs="oneCell">
    <xdr:from>
      <xdr:col>25</xdr:col>
      <xdr:colOff>79785</xdr:colOff>
      <xdr:row>1</xdr:row>
      <xdr:rowOff>65527</xdr:rowOff>
    </xdr:from>
    <xdr:to>
      <xdr:col>28</xdr:col>
      <xdr:colOff>470579</xdr:colOff>
      <xdr:row>2</xdr:row>
      <xdr:rowOff>217034</xdr:rowOff>
    </xdr:to>
    <xdr:pic>
      <xdr:nvPicPr>
        <xdr:cNvPr id="6" name="Picture 5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569566" y="232215"/>
          <a:ext cx="1926701" cy="8777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48476</xdr:rowOff>
    </xdr:from>
    <xdr:to>
      <xdr:col>2</xdr:col>
      <xdr:colOff>335102</xdr:colOff>
      <xdr:row>26</xdr:row>
      <xdr:rowOff>104732</xdr:rowOff>
    </xdr:to>
    <xdr:pic>
      <xdr:nvPicPr>
        <xdr:cNvPr id="7" name="Picture 6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97601"/>
          <a:ext cx="1943450" cy="877788"/>
        </a:xfrm>
        <a:prstGeom prst="rect">
          <a:avLst/>
        </a:prstGeom>
      </xdr:spPr>
    </xdr:pic>
    <xdr:clientData/>
  </xdr:twoCellAnchor>
  <xdr:twoCellAnchor editAs="oneCell">
    <xdr:from>
      <xdr:col>25</xdr:col>
      <xdr:colOff>109877</xdr:colOff>
      <xdr:row>24</xdr:row>
      <xdr:rowOff>58002</xdr:rowOff>
    </xdr:from>
    <xdr:to>
      <xdr:col>28</xdr:col>
      <xdr:colOff>496703</xdr:colOff>
      <xdr:row>26</xdr:row>
      <xdr:rowOff>114258</xdr:rowOff>
    </xdr:to>
    <xdr:pic>
      <xdr:nvPicPr>
        <xdr:cNvPr id="8" name="Picture 7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608163" y="11787359"/>
          <a:ext cx="1938040" cy="8726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55279</xdr:rowOff>
    </xdr:from>
    <xdr:to>
      <xdr:col>2</xdr:col>
      <xdr:colOff>335102</xdr:colOff>
      <xdr:row>63</xdr:row>
      <xdr:rowOff>206787</xdr:rowOff>
    </xdr:to>
    <xdr:pic>
      <xdr:nvPicPr>
        <xdr:cNvPr id="9" name="Picture 8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500386"/>
          <a:ext cx="1940048" cy="872685"/>
        </a:xfrm>
        <a:prstGeom prst="rect">
          <a:avLst/>
        </a:prstGeom>
      </xdr:spPr>
    </xdr:pic>
    <xdr:clientData/>
  </xdr:twoCellAnchor>
  <xdr:twoCellAnchor editAs="oneCell">
    <xdr:from>
      <xdr:col>25</xdr:col>
      <xdr:colOff>109878</xdr:colOff>
      <xdr:row>62</xdr:row>
      <xdr:rowOff>64805</xdr:rowOff>
    </xdr:from>
    <xdr:to>
      <xdr:col>28</xdr:col>
      <xdr:colOff>496704</xdr:colOff>
      <xdr:row>63</xdr:row>
      <xdr:rowOff>216313</xdr:rowOff>
    </xdr:to>
    <xdr:pic>
      <xdr:nvPicPr>
        <xdr:cNvPr id="10" name="Picture 9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608164" y="22883984"/>
          <a:ext cx="1938040" cy="872686"/>
        </a:xfrm>
        <a:prstGeom prst="rect">
          <a:avLst/>
        </a:prstGeom>
      </xdr:spPr>
    </xdr:pic>
    <xdr:clientData/>
  </xdr:twoCellAnchor>
  <xdr:twoCellAnchor editAs="oneCell">
    <xdr:from>
      <xdr:col>0</xdr:col>
      <xdr:colOff>29935</xdr:colOff>
      <xdr:row>85</xdr:row>
      <xdr:rowOff>30786</xdr:rowOff>
    </xdr:from>
    <xdr:to>
      <xdr:col>2</xdr:col>
      <xdr:colOff>360502</xdr:colOff>
      <xdr:row>86</xdr:row>
      <xdr:rowOff>182289</xdr:rowOff>
    </xdr:to>
    <xdr:pic>
      <xdr:nvPicPr>
        <xdr:cNvPr id="11" name="Picture 10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935" y="34647357"/>
          <a:ext cx="1940048" cy="872685"/>
        </a:xfrm>
        <a:prstGeom prst="rect">
          <a:avLst/>
        </a:prstGeom>
      </xdr:spPr>
    </xdr:pic>
    <xdr:clientData/>
  </xdr:twoCellAnchor>
  <xdr:twoCellAnchor editAs="oneCell">
    <xdr:from>
      <xdr:col>25</xdr:col>
      <xdr:colOff>98992</xdr:colOff>
      <xdr:row>85</xdr:row>
      <xdr:rowOff>40312</xdr:rowOff>
    </xdr:from>
    <xdr:to>
      <xdr:col>28</xdr:col>
      <xdr:colOff>485818</xdr:colOff>
      <xdr:row>86</xdr:row>
      <xdr:rowOff>191815</xdr:rowOff>
    </xdr:to>
    <xdr:pic>
      <xdr:nvPicPr>
        <xdr:cNvPr id="12" name="Picture 11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597278" y="34139812"/>
          <a:ext cx="1938040" cy="87268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</xdr:colOff>
      <xdr:row>108</xdr:row>
      <xdr:rowOff>57999</xdr:rowOff>
    </xdr:from>
    <xdr:to>
      <xdr:col>2</xdr:col>
      <xdr:colOff>337823</xdr:colOff>
      <xdr:row>110</xdr:row>
      <xdr:rowOff>46221</xdr:rowOff>
    </xdr:to>
    <xdr:pic>
      <xdr:nvPicPr>
        <xdr:cNvPr id="13" name="Picture 12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" y="45587499"/>
          <a:ext cx="1940048" cy="872685"/>
        </a:xfrm>
        <a:prstGeom prst="rect">
          <a:avLst/>
        </a:prstGeom>
      </xdr:spPr>
    </xdr:pic>
    <xdr:clientData/>
  </xdr:twoCellAnchor>
  <xdr:twoCellAnchor editAs="oneCell">
    <xdr:from>
      <xdr:col>25</xdr:col>
      <xdr:colOff>112599</xdr:colOff>
      <xdr:row>108</xdr:row>
      <xdr:rowOff>67525</xdr:rowOff>
    </xdr:from>
    <xdr:to>
      <xdr:col>28</xdr:col>
      <xdr:colOff>499425</xdr:colOff>
      <xdr:row>110</xdr:row>
      <xdr:rowOff>55747</xdr:rowOff>
    </xdr:to>
    <xdr:pic>
      <xdr:nvPicPr>
        <xdr:cNvPr id="14" name="Picture 13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610885" y="45202418"/>
          <a:ext cx="1938040" cy="872686"/>
        </a:xfrm>
        <a:prstGeom prst="rect">
          <a:avLst/>
        </a:prstGeom>
      </xdr:spPr>
    </xdr:pic>
    <xdr:clientData/>
  </xdr:twoCellAnchor>
  <xdr:twoCellAnchor editAs="oneCell">
    <xdr:from>
      <xdr:col>0</xdr:col>
      <xdr:colOff>81643</xdr:colOff>
      <xdr:row>131</xdr:row>
      <xdr:rowOff>60720</xdr:rowOff>
    </xdr:from>
    <xdr:to>
      <xdr:col>2</xdr:col>
      <xdr:colOff>412210</xdr:colOff>
      <xdr:row>132</xdr:row>
      <xdr:rowOff>212226</xdr:rowOff>
    </xdr:to>
    <xdr:pic>
      <xdr:nvPicPr>
        <xdr:cNvPr id="15" name="Picture 14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643" y="56503149"/>
          <a:ext cx="1940048" cy="872685"/>
        </a:xfrm>
        <a:prstGeom prst="rect">
          <a:avLst/>
        </a:prstGeom>
      </xdr:spPr>
    </xdr:pic>
    <xdr:clientData/>
  </xdr:twoCellAnchor>
  <xdr:twoCellAnchor editAs="oneCell">
    <xdr:from>
      <xdr:col>25</xdr:col>
      <xdr:colOff>109879</xdr:colOff>
      <xdr:row>131</xdr:row>
      <xdr:rowOff>70246</xdr:rowOff>
    </xdr:from>
    <xdr:to>
      <xdr:col>28</xdr:col>
      <xdr:colOff>496705</xdr:colOff>
      <xdr:row>132</xdr:row>
      <xdr:rowOff>221752</xdr:rowOff>
    </xdr:to>
    <xdr:pic>
      <xdr:nvPicPr>
        <xdr:cNvPr id="16" name="Picture 15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608165" y="56104460"/>
          <a:ext cx="1938040" cy="872685"/>
        </a:xfrm>
        <a:prstGeom prst="rect">
          <a:avLst/>
        </a:prstGeom>
      </xdr:spPr>
    </xdr:pic>
    <xdr:clientData/>
  </xdr:twoCellAnchor>
  <xdr:twoCellAnchor editAs="oneCell">
    <xdr:from>
      <xdr:col>0</xdr:col>
      <xdr:colOff>43543</xdr:colOff>
      <xdr:row>154</xdr:row>
      <xdr:rowOff>63443</xdr:rowOff>
    </xdr:from>
    <xdr:to>
      <xdr:col>2</xdr:col>
      <xdr:colOff>374110</xdr:colOff>
      <xdr:row>155</xdr:row>
      <xdr:rowOff>214948</xdr:rowOff>
    </xdr:to>
    <xdr:pic>
      <xdr:nvPicPr>
        <xdr:cNvPr id="17" name="Picture 16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543" y="67350764"/>
          <a:ext cx="1940048" cy="872685"/>
        </a:xfrm>
        <a:prstGeom prst="rect">
          <a:avLst/>
        </a:prstGeom>
      </xdr:spPr>
    </xdr:pic>
    <xdr:clientData/>
  </xdr:twoCellAnchor>
  <xdr:twoCellAnchor editAs="oneCell">
    <xdr:from>
      <xdr:col>25</xdr:col>
      <xdr:colOff>112600</xdr:colOff>
      <xdr:row>154</xdr:row>
      <xdr:rowOff>72969</xdr:rowOff>
    </xdr:from>
    <xdr:to>
      <xdr:col>28</xdr:col>
      <xdr:colOff>499426</xdr:colOff>
      <xdr:row>155</xdr:row>
      <xdr:rowOff>224474</xdr:rowOff>
    </xdr:to>
    <xdr:pic>
      <xdr:nvPicPr>
        <xdr:cNvPr id="18" name="Picture 17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610886" y="67142576"/>
          <a:ext cx="1938040" cy="872684"/>
        </a:xfrm>
        <a:prstGeom prst="rect">
          <a:avLst/>
        </a:prstGeom>
      </xdr:spPr>
    </xdr:pic>
    <xdr:clientData/>
  </xdr:twoCellAnchor>
  <xdr:twoCellAnchor editAs="oneCell">
    <xdr:from>
      <xdr:col>0</xdr:col>
      <xdr:colOff>43543</xdr:colOff>
      <xdr:row>177</xdr:row>
      <xdr:rowOff>63443</xdr:rowOff>
    </xdr:from>
    <xdr:to>
      <xdr:col>2</xdr:col>
      <xdr:colOff>374110</xdr:colOff>
      <xdr:row>178</xdr:row>
      <xdr:rowOff>214948</xdr:rowOff>
    </xdr:to>
    <xdr:pic>
      <xdr:nvPicPr>
        <xdr:cNvPr id="19" name="Picture 18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543" y="79161764"/>
          <a:ext cx="1940048" cy="872685"/>
        </a:xfrm>
        <a:prstGeom prst="rect">
          <a:avLst/>
        </a:prstGeom>
      </xdr:spPr>
    </xdr:pic>
    <xdr:clientData/>
  </xdr:twoCellAnchor>
  <xdr:twoCellAnchor editAs="oneCell">
    <xdr:from>
      <xdr:col>25</xdr:col>
      <xdr:colOff>88790</xdr:colOff>
      <xdr:row>177</xdr:row>
      <xdr:rowOff>72969</xdr:rowOff>
    </xdr:from>
    <xdr:to>
      <xdr:col>28</xdr:col>
      <xdr:colOff>470512</xdr:colOff>
      <xdr:row>178</xdr:row>
      <xdr:rowOff>224474</xdr:rowOff>
    </xdr:to>
    <xdr:pic>
      <xdr:nvPicPr>
        <xdr:cNvPr id="20" name="Picture 19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578571" y="79463844"/>
          <a:ext cx="1917629" cy="877786"/>
        </a:xfrm>
        <a:prstGeom prst="rect">
          <a:avLst/>
        </a:prstGeom>
      </xdr:spPr>
    </xdr:pic>
    <xdr:clientData/>
  </xdr:twoCellAnchor>
  <xdr:twoCellAnchor editAs="oneCell">
    <xdr:from>
      <xdr:col>0</xdr:col>
      <xdr:colOff>31332</xdr:colOff>
      <xdr:row>200</xdr:row>
      <xdr:rowOff>55418</xdr:rowOff>
    </xdr:from>
    <xdr:to>
      <xdr:col>2</xdr:col>
      <xdr:colOff>361899</xdr:colOff>
      <xdr:row>201</xdr:row>
      <xdr:rowOff>206925</xdr:rowOff>
    </xdr:to>
    <xdr:pic>
      <xdr:nvPicPr>
        <xdr:cNvPr id="21" name="Picture 20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32" y="90139937"/>
          <a:ext cx="1942839" cy="871987"/>
        </a:xfrm>
        <a:prstGeom prst="rect">
          <a:avLst/>
        </a:prstGeom>
      </xdr:spPr>
    </xdr:pic>
    <xdr:clientData/>
  </xdr:twoCellAnchor>
  <xdr:twoCellAnchor editAs="oneCell">
    <xdr:from>
      <xdr:col>25</xdr:col>
      <xdr:colOff>113996</xdr:colOff>
      <xdr:row>200</xdr:row>
      <xdr:rowOff>64944</xdr:rowOff>
    </xdr:from>
    <xdr:to>
      <xdr:col>28</xdr:col>
      <xdr:colOff>500822</xdr:colOff>
      <xdr:row>201</xdr:row>
      <xdr:rowOff>216451</xdr:rowOff>
    </xdr:to>
    <xdr:pic>
      <xdr:nvPicPr>
        <xdr:cNvPr id="22" name="Picture 21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612282" y="89205337"/>
          <a:ext cx="1938040" cy="8726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223</xdr:row>
      <xdr:rowOff>69156</xdr:rowOff>
    </xdr:from>
    <xdr:to>
      <xdr:col>2</xdr:col>
      <xdr:colOff>335102</xdr:colOff>
      <xdr:row>224</xdr:row>
      <xdr:rowOff>220665</xdr:rowOff>
    </xdr:to>
    <xdr:pic>
      <xdr:nvPicPr>
        <xdr:cNvPr id="25" name="Picture 24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1450875"/>
          <a:ext cx="1943450" cy="877788"/>
        </a:xfrm>
        <a:prstGeom prst="rect">
          <a:avLst/>
        </a:prstGeom>
      </xdr:spPr>
    </xdr:pic>
    <xdr:clientData/>
  </xdr:twoCellAnchor>
  <xdr:twoCellAnchor editAs="oneCell">
    <xdr:from>
      <xdr:col>25</xdr:col>
      <xdr:colOff>109878</xdr:colOff>
      <xdr:row>223</xdr:row>
      <xdr:rowOff>78682</xdr:rowOff>
    </xdr:from>
    <xdr:to>
      <xdr:col>28</xdr:col>
      <xdr:colOff>496704</xdr:colOff>
      <xdr:row>224</xdr:row>
      <xdr:rowOff>230191</xdr:rowOff>
    </xdr:to>
    <xdr:pic>
      <xdr:nvPicPr>
        <xdr:cNvPr id="26" name="Picture 25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608164" y="100254468"/>
          <a:ext cx="1938040" cy="872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2</xdr:col>
      <xdr:colOff>335102</xdr:colOff>
      <xdr:row>247</xdr:row>
      <xdr:rowOff>151509</xdr:rowOff>
    </xdr:to>
    <xdr:pic>
      <xdr:nvPicPr>
        <xdr:cNvPr id="29" name="Picture 28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1262646"/>
          <a:ext cx="1940745" cy="872687"/>
        </a:xfrm>
        <a:prstGeom prst="rect">
          <a:avLst/>
        </a:prstGeom>
      </xdr:spPr>
    </xdr:pic>
    <xdr:clientData/>
  </xdr:twoCellAnchor>
  <xdr:twoCellAnchor editAs="oneCell">
    <xdr:from>
      <xdr:col>25</xdr:col>
      <xdr:colOff>109878</xdr:colOff>
      <xdr:row>246</xdr:row>
      <xdr:rowOff>0</xdr:rowOff>
    </xdr:from>
    <xdr:to>
      <xdr:col>28</xdr:col>
      <xdr:colOff>496704</xdr:colOff>
      <xdr:row>247</xdr:row>
      <xdr:rowOff>151509</xdr:rowOff>
    </xdr:to>
    <xdr:pic>
      <xdr:nvPicPr>
        <xdr:cNvPr id="30" name="Picture 29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608164" y="111272172"/>
          <a:ext cx="1938040" cy="872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2</xdr:col>
      <xdr:colOff>335102</xdr:colOff>
      <xdr:row>270</xdr:row>
      <xdr:rowOff>151508</xdr:rowOff>
    </xdr:to>
    <xdr:pic>
      <xdr:nvPicPr>
        <xdr:cNvPr id="33" name="Picture 32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2518475"/>
          <a:ext cx="1940745" cy="872687"/>
        </a:xfrm>
        <a:prstGeom prst="rect">
          <a:avLst/>
        </a:prstGeom>
      </xdr:spPr>
    </xdr:pic>
    <xdr:clientData/>
  </xdr:twoCellAnchor>
  <xdr:twoCellAnchor editAs="oneCell">
    <xdr:from>
      <xdr:col>25</xdr:col>
      <xdr:colOff>109878</xdr:colOff>
      <xdr:row>269</xdr:row>
      <xdr:rowOff>0</xdr:rowOff>
    </xdr:from>
    <xdr:to>
      <xdr:col>28</xdr:col>
      <xdr:colOff>496704</xdr:colOff>
      <xdr:row>270</xdr:row>
      <xdr:rowOff>151508</xdr:rowOff>
    </xdr:to>
    <xdr:pic>
      <xdr:nvPicPr>
        <xdr:cNvPr id="34" name="Picture 33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608164" y="122528001"/>
          <a:ext cx="1938040" cy="872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292</xdr:row>
      <xdr:rowOff>54190</xdr:rowOff>
    </xdr:from>
    <xdr:to>
      <xdr:col>2</xdr:col>
      <xdr:colOff>335102</xdr:colOff>
      <xdr:row>293</xdr:row>
      <xdr:rowOff>205698</xdr:rowOff>
    </xdr:to>
    <xdr:pic>
      <xdr:nvPicPr>
        <xdr:cNvPr id="37" name="Picture 36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36154"/>
          <a:ext cx="1940745" cy="872687"/>
        </a:xfrm>
        <a:prstGeom prst="rect">
          <a:avLst/>
        </a:prstGeom>
      </xdr:spPr>
    </xdr:pic>
    <xdr:clientData/>
  </xdr:twoCellAnchor>
  <xdr:twoCellAnchor editAs="oneCell">
    <xdr:from>
      <xdr:col>25</xdr:col>
      <xdr:colOff>109878</xdr:colOff>
      <xdr:row>292</xdr:row>
      <xdr:rowOff>54190</xdr:rowOff>
    </xdr:from>
    <xdr:to>
      <xdr:col>28</xdr:col>
      <xdr:colOff>496704</xdr:colOff>
      <xdr:row>293</xdr:row>
      <xdr:rowOff>205698</xdr:rowOff>
    </xdr:to>
    <xdr:pic>
      <xdr:nvPicPr>
        <xdr:cNvPr id="38" name="Picture 37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717021" y="133336154"/>
          <a:ext cx="1938040" cy="872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315</xdr:row>
      <xdr:rowOff>33779</xdr:rowOff>
    </xdr:from>
    <xdr:to>
      <xdr:col>2</xdr:col>
      <xdr:colOff>335102</xdr:colOff>
      <xdr:row>316</xdr:row>
      <xdr:rowOff>185287</xdr:rowOff>
    </xdr:to>
    <xdr:pic>
      <xdr:nvPicPr>
        <xdr:cNvPr id="41" name="Picture 40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4782029"/>
          <a:ext cx="1938477" cy="881758"/>
        </a:xfrm>
        <a:prstGeom prst="rect">
          <a:avLst/>
        </a:prstGeom>
      </xdr:spPr>
    </xdr:pic>
    <xdr:clientData/>
  </xdr:twoCellAnchor>
  <xdr:twoCellAnchor editAs="oneCell">
    <xdr:from>
      <xdr:col>25</xdr:col>
      <xdr:colOff>109878</xdr:colOff>
      <xdr:row>315</xdr:row>
      <xdr:rowOff>33779</xdr:rowOff>
    </xdr:from>
    <xdr:to>
      <xdr:col>28</xdr:col>
      <xdr:colOff>496704</xdr:colOff>
      <xdr:row>316</xdr:row>
      <xdr:rowOff>185287</xdr:rowOff>
    </xdr:to>
    <xdr:pic>
      <xdr:nvPicPr>
        <xdr:cNvPr id="42" name="Picture 41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508378" y="144782029"/>
          <a:ext cx="1910826" cy="8817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338</xdr:row>
      <xdr:rowOff>90929</xdr:rowOff>
    </xdr:from>
    <xdr:to>
      <xdr:col>2</xdr:col>
      <xdr:colOff>335102</xdr:colOff>
      <xdr:row>339</xdr:row>
      <xdr:rowOff>242437</xdr:rowOff>
    </xdr:to>
    <xdr:pic>
      <xdr:nvPicPr>
        <xdr:cNvPr id="45" name="Picture 44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5904054"/>
          <a:ext cx="1938477" cy="881758"/>
        </a:xfrm>
        <a:prstGeom prst="rect">
          <a:avLst/>
        </a:prstGeom>
      </xdr:spPr>
    </xdr:pic>
    <xdr:clientData/>
  </xdr:twoCellAnchor>
  <xdr:twoCellAnchor editAs="oneCell">
    <xdr:from>
      <xdr:col>25</xdr:col>
      <xdr:colOff>109878</xdr:colOff>
      <xdr:row>338</xdr:row>
      <xdr:rowOff>90929</xdr:rowOff>
    </xdr:from>
    <xdr:to>
      <xdr:col>28</xdr:col>
      <xdr:colOff>496704</xdr:colOff>
      <xdr:row>339</xdr:row>
      <xdr:rowOff>242437</xdr:rowOff>
    </xdr:to>
    <xdr:pic>
      <xdr:nvPicPr>
        <xdr:cNvPr id="46" name="Picture 45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508378" y="155904054"/>
          <a:ext cx="1910826" cy="8817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361</xdr:row>
      <xdr:rowOff>116329</xdr:rowOff>
    </xdr:from>
    <xdr:to>
      <xdr:col>2</xdr:col>
      <xdr:colOff>335102</xdr:colOff>
      <xdr:row>362</xdr:row>
      <xdr:rowOff>267837</xdr:rowOff>
    </xdr:to>
    <xdr:pic>
      <xdr:nvPicPr>
        <xdr:cNvPr id="49" name="Picture 48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6994329"/>
          <a:ext cx="1938477" cy="881758"/>
        </a:xfrm>
        <a:prstGeom prst="rect">
          <a:avLst/>
        </a:prstGeom>
      </xdr:spPr>
    </xdr:pic>
    <xdr:clientData/>
  </xdr:twoCellAnchor>
  <xdr:twoCellAnchor editAs="oneCell">
    <xdr:from>
      <xdr:col>25</xdr:col>
      <xdr:colOff>109878</xdr:colOff>
      <xdr:row>361</xdr:row>
      <xdr:rowOff>116329</xdr:rowOff>
    </xdr:from>
    <xdr:to>
      <xdr:col>28</xdr:col>
      <xdr:colOff>496704</xdr:colOff>
      <xdr:row>362</xdr:row>
      <xdr:rowOff>267837</xdr:rowOff>
    </xdr:to>
    <xdr:pic>
      <xdr:nvPicPr>
        <xdr:cNvPr id="50" name="Picture 49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508378" y="166994329"/>
          <a:ext cx="1910826" cy="8817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384</xdr:row>
      <xdr:rowOff>62354</xdr:rowOff>
    </xdr:from>
    <xdr:to>
      <xdr:col>2</xdr:col>
      <xdr:colOff>335102</xdr:colOff>
      <xdr:row>385</xdr:row>
      <xdr:rowOff>213862</xdr:rowOff>
    </xdr:to>
    <xdr:pic>
      <xdr:nvPicPr>
        <xdr:cNvPr id="53" name="Picture 52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005229"/>
          <a:ext cx="1938477" cy="881758"/>
        </a:xfrm>
        <a:prstGeom prst="rect">
          <a:avLst/>
        </a:prstGeom>
      </xdr:spPr>
    </xdr:pic>
    <xdr:clientData/>
  </xdr:twoCellAnchor>
  <xdr:twoCellAnchor editAs="oneCell">
    <xdr:from>
      <xdr:col>25</xdr:col>
      <xdr:colOff>109878</xdr:colOff>
      <xdr:row>384</xdr:row>
      <xdr:rowOff>62354</xdr:rowOff>
    </xdr:from>
    <xdr:to>
      <xdr:col>28</xdr:col>
      <xdr:colOff>496704</xdr:colOff>
      <xdr:row>385</xdr:row>
      <xdr:rowOff>213862</xdr:rowOff>
    </xdr:to>
    <xdr:pic>
      <xdr:nvPicPr>
        <xdr:cNvPr id="54" name="Picture 53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508378" y="178005229"/>
          <a:ext cx="1910826" cy="8817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407</xdr:row>
      <xdr:rowOff>24254</xdr:rowOff>
    </xdr:from>
    <xdr:to>
      <xdr:col>2</xdr:col>
      <xdr:colOff>335102</xdr:colOff>
      <xdr:row>408</xdr:row>
      <xdr:rowOff>175762</xdr:rowOff>
    </xdr:to>
    <xdr:pic>
      <xdr:nvPicPr>
        <xdr:cNvPr id="57" name="Picture 56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89190754"/>
          <a:ext cx="1938477" cy="881758"/>
        </a:xfrm>
        <a:prstGeom prst="rect">
          <a:avLst/>
        </a:prstGeom>
      </xdr:spPr>
    </xdr:pic>
    <xdr:clientData/>
  </xdr:twoCellAnchor>
  <xdr:twoCellAnchor editAs="oneCell">
    <xdr:from>
      <xdr:col>25</xdr:col>
      <xdr:colOff>109878</xdr:colOff>
      <xdr:row>407</xdr:row>
      <xdr:rowOff>24254</xdr:rowOff>
    </xdr:from>
    <xdr:to>
      <xdr:col>28</xdr:col>
      <xdr:colOff>496704</xdr:colOff>
      <xdr:row>408</xdr:row>
      <xdr:rowOff>175762</xdr:rowOff>
    </xdr:to>
    <xdr:pic>
      <xdr:nvPicPr>
        <xdr:cNvPr id="58" name="Picture 57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508378" y="189190754"/>
          <a:ext cx="1910826" cy="8817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430</xdr:row>
      <xdr:rowOff>56004</xdr:rowOff>
    </xdr:from>
    <xdr:to>
      <xdr:col>2</xdr:col>
      <xdr:colOff>335102</xdr:colOff>
      <xdr:row>431</xdr:row>
      <xdr:rowOff>207512</xdr:rowOff>
    </xdr:to>
    <xdr:pic>
      <xdr:nvPicPr>
        <xdr:cNvPr id="61" name="Picture 60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0128629"/>
          <a:ext cx="1938477" cy="881758"/>
        </a:xfrm>
        <a:prstGeom prst="rect">
          <a:avLst/>
        </a:prstGeom>
      </xdr:spPr>
    </xdr:pic>
    <xdr:clientData/>
  </xdr:twoCellAnchor>
  <xdr:twoCellAnchor editAs="oneCell">
    <xdr:from>
      <xdr:col>25</xdr:col>
      <xdr:colOff>109878</xdr:colOff>
      <xdr:row>430</xdr:row>
      <xdr:rowOff>56004</xdr:rowOff>
    </xdr:from>
    <xdr:to>
      <xdr:col>28</xdr:col>
      <xdr:colOff>496704</xdr:colOff>
      <xdr:row>431</xdr:row>
      <xdr:rowOff>207512</xdr:rowOff>
    </xdr:to>
    <xdr:pic>
      <xdr:nvPicPr>
        <xdr:cNvPr id="62" name="Picture 61" descr="EagleSid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3508378" y="200128629"/>
          <a:ext cx="1910826" cy="88175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Lonergan" refreshedDate="40955.405692476852" createdVersion="3" refreshedVersion="3" minRefreshableVersion="3" recordCount="15">
  <cacheSource type="worksheet">
    <worksheetSource ref="A6:AC21" sheet="Totals"/>
  </cacheSource>
  <cacheFields count="29">
    <cacheField name="No." numFmtId="0">
      <sharedItems containsSemiMixedTypes="0" containsString="0" containsNumber="1" containsInteger="1" minValue="1" maxValue="53"/>
    </cacheField>
    <cacheField name="Name" numFmtId="0">
      <sharedItems count="15">
        <s v="Brotherton"/>
        <s v="Brown"/>
        <s v="Ells"/>
        <s v="Fekaris"/>
        <s v="Jespersen"/>
        <s v="Kleckner"/>
        <s v="Lonergan"/>
        <s v="Menzel"/>
        <s v="Osborne"/>
        <s v="Papler"/>
        <s v="Pistana"/>
        <s v="Snoek"/>
        <s v="Stolar"/>
        <s v="Woodbeck"/>
        <s v="Zutanis"/>
      </sharedItems>
    </cacheField>
    <cacheField name="GP" numFmtId="0">
      <sharedItems containsSemiMixedTypes="0" containsString="0" containsNumber="1" containsInteger="1" minValue="1" maxValue="16"/>
    </cacheField>
    <cacheField name="F" numFmtId="0">
      <sharedItems containsSemiMixedTypes="0" containsString="0" containsNumber="1" containsInteger="1" minValue="0" maxValue="43"/>
    </cacheField>
    <cacheField name="FGM" numFmtId="0">
      <sharedItems containsSemiMixedTypes="0" containsString="0" containsNumber="1" containsInteger="1" minValue="1" maxValue="36"/>
    </cacheField>
    <cacheField name="FGA" numFmtId="0">
      <sharedItems containsSemiMixedTypes="0" containsString="0" containsNumber="1" containsInteger="1" minValue="2" maxValue="79"/>
    </cacheField>
    <cacheField name="FG%" numFmtId="9">
      <sharedItems containsSemiMixedTypes="0" containsString="0" containsNumber="1" minValue="0.14285714285714285" maxValue="0.52173913043478259"/>
    </cacheField>
    <cacheField name="FG _x000a_PTS." numFmtId="0">
      <sharedItems containsSemiMixedTypes="0" containsString="0" containsNumber="1" containsInteger="1" minValue="2" maxValue="72"/>
    </cacheField>
    <cacheField name="3FGM" numFmtId="0">
      <sharedItems containsSemiMixedTypes="0" containsString="0" containsNumber="1" containsInteger="1" minValue="0" maxValue="23"/>
    </cacheField>
    <cacheField name="3FGA" numFmtId="0">
      <sharedItems containsSemiMixedTypes="0" containsString="0" containsNumber="1" containsInteger="1" minValue="0" maxValue="56"/>
    </cacheField>
    <cacheField name="3FG%" numFmtId="9">
      <sharedItems containsSemiMixedTypes="0" containsString="0" containsNumber="1" minValue="0" maxValue="0.66666666666666663"/>
    </cacheField>
    <cacheField name="3FG_x000a_PTS." numFmtId="0">
      <sharedItems containsSemiMixedTypes="0" containsString="0" containsNumber="1" containsInteger="1" minValue="0" maxValue="69"/>
    </cacheField>
    <cacheField name="TOT_x000a_FGM" numFmtId="0">
      <sharedItems containsSemiMixedTypes="0" containsString="0" containsNumber="1" containsInteger="1" minValue="1" maxValue="52"/>
    </cacheField>
    <cacheField name="TOT_x000a_FGA" numFmtId="0">
      <sharedItems containsSemiMixedTypes="0" containsString="0" containsNumber="1" containsInteger="1" minValue="4" maxValue="123"/>
    </cacheField>
    <cacheField name="TOT_x000a_FG%" numFmtId="9">
      <sharedItems containsSemiMixedTypes="0" containsString="0" containsNumber="1" minValue="9.5238095238095233E-2" maxValue="0.6"/>
    </cacheField>
    <cacheField name="TOT_x000a_FGPTS" numFmtId="0">
      <sharedItems containsSemiMixedTypes="0" containsString="0" containsNumber="1" containsInteger="1" minValue="2" maxValue="127"/>
    </cacheField>
    <cacheField name="FTM" numFmtId="0">
      <sharedItems containsSemiMixedTypes="0" containsString="0" containsNumber="1" containsInteger="1" minValue="0" maxValue="49"/>
    </cacheField>
    <cacheField name="FTA" numFmtId="0">
      <sharedItems containsSemiMixedTypes="0" containsString="0" containsNumber="1" containsInteger="1" minValue="0" maxValue="64"/>
    </cacheField>
    <cacheField name="FT%" numFmtId="9">
      <sharedItems containsSemiMixedTypes="0" containsString="0" containsNumber="1" minValue="0" maxValue="0.765625"/>
    </cacheField>
    <cacheField name="FT_x000a_PTS" numFmtId="0">
      <sharedItems containsSemiMixedTypes="0" containsString="0" containsNumber="1" containsInteger="1" minValue="0" maxValue="49"/>
    </cacheField>
    <cacheField name="TOT_x000a_PTS" numFmtId="0">
      <sharedItems containsSemiMixedTypes="0" containsString="0" containsNumber="1" containsInteger="1" minValue="2" maxValue="176"/>
    </cacheField>
    <cacheField name="Assts" numFmtId="0">
      <sharedItems containsSemiMixedTypes="0" containsString="0" containsNumber="1" containsInteger="1" minValue="0" maxValue="13"/>
    </cacheField>
    <cacheField name="Off_x000a_Rbds" numFmtId="0">
      <sharedItems containsSemiMixedTypes="0" containsString="0" containsNumber="1" containsInteger="1" minValue="0" maxValue="29"/>
    </cacheField>
    <cacheField name="Def_x000a_Rbds" numFmtId="0">
      <sharedItems containsSemiMixedTypes="0" containsString="0" containsNumber="1" containsInteger="1" minValue="0" maxValue="57"/>
    </cacheField>
    <cacheField name="TOT_x000a_Rbds" numFmtId="0">
      <sharedItems containsSemiMixedTypes="0" containsString="0" containsNumber="1" containsInteger="1" minValue="0" maxValue="78"/>
    </cacheField>
    <cacheField name="T/O" numFmtId="0">
      <sharedItems containsSemiMixedTypes="0" containsString="0" containsNumber="1" containsInteger="1" minValue="0" maxValue="27"/>
    </cacheField>
    <cacheField name="Stls" numFmtId="0">
      <sharedItems containsSemiMixedTypes="0" containsString="0" containsNumber="1" containsInteger="1" minValue="0" maxValue="44"/>
    </cacheField>
    <cacheField name="Blks" numFmtId="0">
      <sharedItems containsSemiMixedTypes="0" containsString="0" containsNumber="1" containsInteger="1" minValue="0" maxValue="10"/>
    </cacheField>
    <cacheField name="Chg" numFmtId="0">
      <sharedItems containsSemiMixedTypes="0" containsString="0" containsNumber="1" containsInteger="1" minValue="0" maxValue="4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 Lonergan" refreshedDate="40955.405938541669" createdVersion="3" refreshedVersion="3" minRefreshableVersion="3" recordCount="15">
  <cacheSource type="worksheet">
    <worksheetSource ref="A30:AC45" sheet="Totals"/>
  </cacheSource>
  <cacheFields count="29">
    <cacheField name="No." numFmtId="0">
      <sharedItems containsSemiMixedTypes="0" containsString="0" containsNumber="1" containsInteger="1" minValue="1" maxValue="53"/>
    </cacheField>
    <cacheField name="Name" numFmtId="0">
      <sharedItems count="15">
        <s v="Brotherton"/>
        <s v="Brown"/>
        <s v="Ells"/>
        <s v="Fekaris"/>
        <s v="Jespersen"/>
        <s v="Kleckner"/>
        <s v="Lonergan"/>
        <s v="Menzel"/>
        <s v="Osborne"/>
        <s v="Papler"/>
        <s v="Pistana"/>
        <s v="Snoek"/>
        <s v="Stolar"/>
        <s v="Woodbeck"/>
        <s v="Zutanis"/>
      </sharedItems>
    </cacheField>
    <cacheField name="GP" numFmtId="0">
      <sharedItems containsSemiMixedTypes="0" containsString="0" containsNumber="1" containsInteger="1" minValue="1" maxValue="16"/>
    </cacheField>
    <cacheField name="F" numFmtId="164">
      <sharedItems containsSemiMixedTypes="0" containsString="0" containsNumber="1" minValue="0" maxValue="2.8666666666666667"/>
    </cacheField>
    <cacheField name="FGM" numFmtId="164">
      <sharedItems containsSemiMixedTypes="0" containsString="0" containsNumber="1" minValue="0.125" maxValue="3.2857142857142856"/>
    </cacheField>
    <cacheField name="FGA" numFmtId="164">
      <sharedItems containsSemiMixedTypes="0" containsString="0" containsNumber="1" minValue="0.25" maxValue="9.2857142857142865"/>
    </cacheField>
    <cacheField name="FG%" numFmtId="9">
      <sharedItems containsSemiMixedTypes="0" containsString="0" containsNumber="1" minValue="0.14285714285714288" maxValue="0.52173913043478259"/>
    </cacheField>
    <cacheField name="FG _x000a_PTS." numFmtId="164">
      <sharedItems containsSemiMixedTypes="0" containsString="0" containsNumber="1" minValue="0.25" maxValue="6.5714285714285712"/>
    </cacheField>
    <cacheField name="3FGM" numFmtId="164">
      <sharedItems containsSemiMixedTypes="0" containsString="0" containsNumber="1" minValue="0" maxValue="1.5333333333333334"/>
    </cacheField>
    <cacheField name="3FGA" numFmtId="164">
      <sharedItems containsSemiMixedTypes="0" containsString="0" containsNumber="1" minValue="0" maxValue="3.7333333333333334"/>
    </cacheField>
    <cacheField name="3FG%" numFmtId="9">
      <sharedItems containsSemiMixedTypes="0" containsString="0" containsNumber="1" minValue="0" maxValue="0.66666666666666663"/>
    </cacheField>
    <cacheField name="3FG_x000a_PTS." numFmtId="164">
      <sharedItems containsSemiMixedTypes="0" containsString="0" containsNumber="1" minValue="0" maxValue="4.5999999999999996"/>
    </cacheField>
    <cacheField name="TOT_x000a_FGM" numFmtId="164">
      <sharedItems containsSemiMixedTypes="0" containsString="0" containsNumber="1" minValue="0.2" maxValue="3.5714285714285716"/>
    </cacheField>
    <cacheField name="TOT_x000a_FGA" numFmtId="164">
      <sharedItems containsSemiMixedTypes="0" containsString="0" containsNumber="1" minValue="0.625" maxValue="10.285714285714286"/>
    </cacheField>
    <cacheField name="TOT_x000a_FG%" numFmtId="9">
      <sharedItems containsSemiMixedTypes="0" containsString="0" containsNumber="1" minValue="9.5238095238095233E-2" maxValue="0.6"/>
    </cacheField>
    <cacheField name="TOT_x000a_FGPTS" numFmtId="164">
      <sharedItems containsSemiMixedTypes="0" containsString="0" containsNumber="1" minValue="0.4" maxValue="8.4666666666666668"/>
    </cacheField>
    <cacheField name="FTM" numFmtId="164">
      <sharedItems containsSemiMixedTypes="0" containsString="0" containsNumber="1" minValue="0" maxValue="4.625"/>
    </cacheField>
    <cacheField name="FTA" numFmtId="164">
      <sharedItems containsSemiMixedTypes="0" containsString="0" containsNumber="1" minValue="0" maxValue="6.125"/>
    </cacheField>
    <cacheField name="FT%" numFmtId="9">
      <sharedItems containsSemiMixedTypes="0" containsString="0" containsNumber="1" minValue="0" maxValue="0.765625"/>
    </cacheField>
    <cacheField name="FT_x000a_PTS" numFmtId="164">
      <sharedItems containsSemiMixedTypes="0" containsString="0" containsNumber="1" minValue="0" maxValue="4.625"/>
    </cacheField>
    <cacheField name="TOT_x000a_PTS" numFmtId="164">
      <sharedItems containsSemiMixedTypes="0" containsString="0" containsNumber="1" minValue="0.7" maxValue="11.733333333333333"/>
    </cacheField>
    <cacheField name="Assts" numFmtId="164">
      <sharedItems containsSemiMixedTypes="0" containsString="0" containsNumber="1" minValue="0" maxValue="1.7142857142857142"/>
    </cacheField>
    <cacheField name="Off_x000a_Rbds" numFmtId="164">
      <sharedItems containsSemiMixedTypes="0" containsString="0" containsNumber="1" minValue="0" maxValue="1.8125"/>
    </cacheField>
    <cacheField name="Def_x000a_Rbds" numFmtId="164">
      <sharedItems containsSemiMixedTypes="0" containsString="0" containsNumber="1" minValue="0" maxValue="3.8"/>
    </cacheField>
    <cacheField name="TOT_x000a_Rbds" numFmtId="164">
      <sharedItems containsSemiMixedTypes="0" containsString="0" containsNumber="1" minValue="0" maxValue="5.2"/>
    </cacheField>
    <cacheField name="T/O" numFmtId="164">
      <sharedItems containsSemiMixedTypes="0" containsString="0" containsNumber="1" minValue="0" maxValue="3.2857142857142856"/>
    </cacheField>
    <cacheField name="Stls" numFmtId="164">
      <sharedItems containsSemiMixedTypes="0" containsString="0" containsNumber="1" minValue="0" maxValue="2.75"/>
    </cacheField>
    <cacheField name="Blks" numFmtId="164">
      <sharedItems containsSemiMixedTypes="0" containsString="0" containsNumber="1" minValue="0" maxValue="1.25"/>
    </cacheField>
    <cacheField name="Chg" numFmtId="164">
      <sharedItems containsSemiMixedTypes="0" containsString="0" containsNumber="1" minValue="0" maxValue="0.571428571428571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n v="4"/>
    <x v="0"/>
    <n v="8"/>
    <n v="14"/>
    <n v="11"/>
    <n v="40"/>
    <n v="0.27500000000000002"/>
    <n v="22"/>
    <n v="9"/>
    <n v="16"/>
    <n v="0.5625"/>
    <n v="27"/>
    <n v="20"/>
    <n v="56"/>
    <n v="0.35714285714285715"/>
    <n v="49"/>
    <n v="37"/>
    <n v="49"/>
    <n v="0.75510204081632648"/>
    <n v="37"/>
    <n v="86"/>
    <n v="8"/>
    <n v="5"/>
    <n v="18"/>
    <n v="23"/>
    <n v="16"/>
    <n v="6"/>
    <n v="3"/>
    <n v="1"/>
  </r>
  <r>
    <n v="44"/>
    <x v="1"/>
    <n v="14"/>
    <n v="22"/>
    <n v="15"/>
    <n v="29"/>
    <n v="0.51724137931034486"/>
    <n v="30"/>
    <n v="0"/>
    <n v="0"/>
    <n v="0"/>
    <n v="0"/>
    <n v="15"/>
    <n v="29"/>
    <n v="0.51724137931034486"/>
    <n v="30"/>
    <n v="14"/>
    <n v="21"/>
    <n v="0.66666666666666663"/>
    <n v="14"/>
    <n v="44"/>
    <n v="1"/>
    <n v="7"/>
    <n v="11"/>
    <n v="18"/>
    <n v="11"/>
    <n v="4"/>
    <n v="3"/>
    <n v="0"/>
  </r>
  <r>
    <n v="25"/>
    <x v="2"/>
    <n v="8"/>
    <n v="15"/>
    <n v="20"/>
    <n v="61"/>
    <n v="0.32786885245901637"/>
    <n v="40"/>
    <n v="6"/>
    <n v="18"/>
    <n v="0.33333333333333331"/>
    <n v="18"/>
    <n v="26"/>
    <n v="79"/>
    <n v="0.32911392405063289"/>
    <n v="58"/>
    <n v="25"/>
    <n v="37"/>
    <n v="0.67567567567567566"/>
    <n v="25"/>
    <n v="83"/>
    <n v="13"/>
    <n v="4"/>
    <n v="12"/>
    <n v="16"/>
    <n v="19"/>
    <n v="7"/>
    <n v="0"/>
    <n v="0"/>
  </r>
  <r>
    <n v="3"/>
    <x v="3"/>
    <n v="14"/>
    <n v="4"/>
    <n v="5"/>
    <n v="16"/>
    <n v="0.3125"/>
    <n v="10"/>
    <n v="0"/>
    <n v="1"/>
    <n v="0"/>
    <n v="0"/>
    <n v="5"/>
    <n v="17"/>
    <n v="0.29411764705882354"/>
    <n v="10"/>
    <n v="7"/>
    <n v="12"/>
    <n v="0.58333333333333337"/>
    <n v="7"/>
    <n v="17"/>
    <n v="1"/>
    <n v="6"/>
    <n v="8"/>
    <n v="14"/>
    <n v="9"/>
    <n v="3"/>
    <n v="1"/>
    <n v="0"/>
  </r>
  <r>
    <n v="53"/>
    <x v="4"/>
    <n v="12"/>
    <n v="15"/>
    <n v="8"/>
    <n v="19"/>
    <n v="0.42105263157894735"/>
    <n v="16"/>
    <n v="0"/>
    <n v="3"/>
    <n v="0"/>
    <n v="0"/>
    <n v="9"/>
    <n v="22"/>
    <n v="0.40909090909090912"/>
    <n v="16"/>
    <n v="3"/>
    <n v="4"/>
    <n v="0.75"/>
    <n v="3"/>
    <n v="19"/>
    <n v="2"/>
    <n v="2"/>
    <n v="8"/>
    <n v="10"/>
    <n v="8"/>
    <n v="1"/>
    <n v="1"/>
    <n v="0"/>
  </r>
  <r>
    <n v="31"/>
    <x v="5"/>
    <n v="16"/>
    <n v="14"/>
    <n v="10"/>
    <n v="22"/>
    <n v="0.45454545454545453"/>
    <n v="20"/>
    <n v="0"/>
    <n v="0"/>
    <n v="0"/>
    <n v="0"/>
    <n v="10"/>
    <n v="22"/>
    <n v="0.45454545454545453"/>
    <n v="20"/>
    <n v="13"/>
    <n v="18"/>
    <n v="0.72222222222222221"/>
    <n v="13"/>
    <n v="33"/>
    <n v="1"/>
    <n v="7"/>
    <n v="18"/>
    <n v="25"/>
    <n v="14"/>
    <n v="2"/>
    <n v="3"/>
    <n v="0"/>
  </r>
  <r>
    <n v="1"/>
    <x v="6"/>
    <n v="15"/>
    <n v="37"/>
    <n v="29"/>
    <n v="67"/>
    <n v="0.43283582089552236"/>
    <n v="58"/>
    <n v="23"/>
    <n v="56"/>
    <n v="0.4107142857142857"/>
    <n v="69"/>
    <n v="52"/>
    <n v="123"/>
    <n v="0.42276422764227645"/>
    <n v="127"/>
    <n v="49"/>
    <n v="64"/>
    <n v="0.765625"/>
    <n v="49"/>
    <n v="176"/>
    <n v="5"/>
    <n v="21"/>
    <n v="57"/>
    <n v="78"/>
    <n v="14"/>
    <n v="10"/>
    <n v="9"/>
    <n v="1"/>
  </r>
  <r>
    <n v="25"/>
    <x v="7"/>
    <n v="8"/>
    <n v="14"/>
    <n v="14"/>
    <n v="39"/>
    <n v="0.35897435897435898"/>
    <n v="28"/>
    <n v="0"/>
    <n v="0"/>
    <n v="0"/>
    <n v="0"/>
    <n v="14"/>
    <n v="39"/>
    <n v="0.35897435897435898"/>
    <n v="28"/>
    <n v="10"/>
    <n v="28"/>
    <n v="0.35714285714285715"/>
    <n v="10"/>
    <n v="38"/>
    <n v="2"/>
    <n v="9"/>
    <n v="28"/>
    <n v="37"/>
    <n v="5"/>
    <n v="2"/>
    <n v="10"/>
    <n v="0"/>
  </r>
  <r>
    <n v="14"/>
    <x v="8"/>
    <n v="7"/>
    <n v="18"/>
    <n v="23"/>
    <n v="65"/>
    <n v="0.35384615384615387"/>
    <n v="46"/>
    <n v="2"/>
    <n v="7"/>
    <n v="0.2857142857142857"/>
    <n v="6"/>
    <n v="25"/>
    <n v="72"/>
    <n v="0.34722222222222221"/>
    <n v="52"/>
    <n v="21"/>
    <n v="31"/>
    <n v="0.67741935483870963"/>
    <n v="21"/>
    <n v="73"/>
    <n v="12"/>
    <n v="8"/>
    <n v="13"/>
    <n v="21"/>
    <n v="23"/>
    <n v="13"/>
    <n v="0"/>
    <n v="4"/>
  </r>
  <r>
    <n v="11"/>
    <x v="9"/>
    <n v="16"/>
    <n v="40"/>
    <n v="32"/>
    <n v="79"/>
    <n v="0.4050632911392405"/>
    <n v="64"/>
    <n v="1"/>
    <n v="3"/>
    <n v="0.33333333333333331"/>
    <n v="3"/>
    <n v="33"/>
    <n v="82"/>
    <n v="0.40243902439024393"/>
    <n v="67"/>
    <n v="14"/>
    <n v="28"/>
    <n v="0.5"/>
    <n v="14"/>
    <n v="81"/>
    <n v="5"/>
    <n v="29"/>
    <n v="24"/>
    <n v="53"/>
    <n v="18"/>
    <n v="44"/>
    <n v="1"/>
    <n v="0"/>
  </r>
  <r>
    <n v="35"/>
    <x v="10"/>
    <n v="8"/>
    <n v="8"/>
    <n v="1"/>
    <n v="2"/>
    <n v="0.5"/>
    <n v="2"/>
    <n v="2"/>
    <n v="3"/>
    <n v="0.66666666666666663"/>
    <n v="6"/>
    <n v="3"/>
    <n v="5"/>
    <n v="0.6"/>
    <n v="8"/>
    <n v="0"/>
    <n v="0"/>
    <n v="0"/>
    <n v="0"/>
    <n v="8"/>
    <n v="0"/>
    <n v="1"/>
    <n v="2"/>
    <n v="3"/>
    <n v="8"/>
    <n v="0"/>
    <n v="0"/>
    <n v="0"/>
  </r>
  <r>
    <n v="21"/>
    <x v="11"/>
    <n v="16"/>
    <n v="37"/>
    <n v="28"/>
    <n v="74"/>
    <n v="0.3783783783783784"/>
    <n v="56"/>
    <n v="1"/>
    <n v="3"/>
    <n v="0.33333333333333331"/>
    <n v="3"/>
    <n v="29"/>
    <n v="77"/>
    <n v="0.37662337662337664"/>
    <n v="59"/>
    <n v="21"/>
    <n v="45"/>
    <n v="0.46666666666666667"/>
    <n v="21"/>
    <n v="80"/>
    <n v="11"/>
    <n v="14"/>
    <n v="34"/>
    <n v="48"/>
    <n v="27"/>
    <n v="18"/>
    <n v="2"/>
    <n v="2"/>
  </r>
  <r>
    <n v="5"/>
    <x v="12"/>
    <n v="10"/>
    <n v="6"/>
    <n v="2"/>
    <n v="14"/>
    <n v="0.14285714285714285"/>
    <n v="4"/>
    <n v="0"/>
    <n v="7"/>
    <n v="0"/>
    <n v="0"/>
    <n v="2"/>
    <n v="21"/>
    <n v="9.5238095238095233E-2"/>
    <n v="4"/>
    <n v="3"/>
    <n v="9"/>
    <n v="0.33333333333333331"/>
    <n v="3"/>
    <n v="7"/>
    <n v="0"/>
    <n v="0"/>
    <n v="5"/>
    <n v="5"/>
    <n v="11"/>
    <n v="2"/>
    <n v="0"/>
    <n v="0"/>
  </r>
  <r>
    <n v="23"/>
    <x v="13"/>
    <n v="15"/>
    <n v="43"/>
    <n v="36"/>
    <n v="69"/>
    <n v="0.52173913043478259"/>
    <n v="72"/>
    <n v="1"/>
    <n v="6"/>
    <n v="0.16666666666666666"/>
    <n v="3"/>
    <n v="38"/>
    <n v="77"/>
    <n v="0.4935064935064935"/>
    <n v="75"/>
    <n v="20"/>
    <n v="33"/>
    <n v="0.60606060606060608"/>
    <n v="20"/>
    <n v="95"/>
    <n v="13"/>
    <n v="11"/>
    <n v="21"/>
    <n v="32"/>
    <n v="25"/>
    <n v="17"/>
    <n v="4"/>
    <n v="0"/>
  </r>
  <r>
    <n v="14"/>
    <x v="14"/>
    <n v="1"/>
    <n v="0"/>
    <n v="1"/>
    <n v="4"/>
    <n v="0.25"/>
    <n v="2"/>
    <n v="0"/>
    <n v="0"/>
    <n v="0"/>
    <n v="0"/>
    <n v="1"/>
    <n v="4"/>
    <n v="0.25"/>
    <n v="2"/>
    <n v="0"/>
    <n v="2"/>
    <n v="0"/>
    <n v="0"/>
    <n v="2"/>
    <n v="0"/>
    <n v="0"/>
    <n v="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">
  <r>
    <n v="4"/>
    <x v="0"/>
    <n v="8"/>
    <n v="1.75"/>
    <n v="1.375"/>
    <n v="5"/>
    <n v="0.27500000000000002"/>
    <n v="2.75"/>
    <n v="1.125"/>
    <n v="2"/>
    <n v="0.5625"/>
    <n v="3.375"/>
    <n v="2.5"/>
    <n v="7"/>
    <n v="0.35714285714285715"/>
    <n v="6.125"/>
    <n v="4.625"/>
    <n v="6.125"/>
    <n v="0.75510204081632648"/>
    <n v="4.625"/>
    <n v="10.75"/>
    <n v="1"/>
    <n v="0.625"/>
    <n v="2.25"/>
    <n v="2.875"/>
    <n v="2"/>
    <n v="0.75"/>
    <n v="0.375"/>
    <n v="0.125"/>
  </r>
  <r>
    <n v="44"/>
    <x v="1"/>
    <n v="14"/>
    <n v="1.5714285714285714"/>
    <n v="1.0714285714285714"/>
    <n v="2.0714285714285716"/>
    <n v="0.51724137931034475"/>
    <n v="2.1428571428571428"/>
    <n v="0"/>
    <n v="0"/>
    <n v="0"/>
    <n v="0"/>
    <n v="1.0714285714285714"/>
    <n v="2.0714285714285716"/>
    <n v="0.51724137931034475"/>
    <n v="2.1428571428571428"/>
    <n v="1"/>
    <n v="1.5"/>
    <n v="0.66666666666666663"/>
    <n v="1"/>
    <n v="3.1428571428571428"/>
    <n v="7.1428571428571425E-2"/>
    <n v="0.5"/>
    <n v="0.7857142857142857"/>
    <n v="1.2857142857142858"/>
    <n v="0.7857142857142857"/>
    <n v="0.2857142857142857"/>
    <n v="0.21428571428571427"/>
    <n v="0"/>
  </r>
  <r>
    <n v="25"/>
    <x v="2"/>
    <n v="8"/>
    <n v="1.875"/>
    <n v="2.5"/>
    <n v="7.625"/>
    <n v="0.32786885245901637"/>
    <n v="5"/>
    <n v="0.75"/>
    <n v="2.25"/>
    <n v="0.33333333333333331"/>
    <n v="2.25"/>
    <n v="3.25"/>
    <n v="9.875"/>
    <n v="0.32911392405063289"/>
    <n v="7.25"/>
    <n v="3.125"/>
    <n v="4.625"/>
    <n v="0.67567567567567566"/>
    <n v="3.125"/>
    <n v="10.375"/>
    <n v="1.625"/>
    <n v="0.5"/>
    <n v="1.5"/>
    <n v="2"/>
    <n v="2.375"/>
    <n v="0.875"/>
    <n v="0"/>
    <n v="0"/>
  </r>
  <r>
    <n v="3"/>
    <x v="3"/>
    <n v="14"/>
    <n v="0.2857142857142857"/>
    <n v="0.35714285714285715"/>
    <n v="1.1428571428571428"/>
    <n v="0.3125"/>
    <n v="0.7142857142857143"/>
    <n v="0"/>
    <n v="7.1428571428571425E-2"/>
    <n v="0"/>
    <n v="0"/>
    <n v="0.35714285714285715"/>
    <n v="1.2142857142857142"/>
    <n v="0.29411764705882354"/>
    <n v="0.7142857142857143"/>
    <n v="0.5"/>
    <n v="0.8571428571428571"/>
    <n v="0.58333333333333337"/>
    <n v="0.5"/>
    <n v="1.2142857142857142"/>
    <n v="7.1428571428571425E-2"/>
    <n v="0.42857142857142855"/>
    <n v="0.5714285714285714"/>
    <n v="1"/>
    <n v="0.6428571428571429"/>
    <n v="0.21428571428571427"/>
    <n v="7.1428571428571425E-2"/>
    <n v="0"/>
  </r>
  <r>
    <n v="53"/>
    <x v="4"/>
    <n v="12"/>
    <n v="1.25"/>
    <n v="0.66666666666666663"/>
    <n v="1.5833333333333333"/>
    <n v="0.42105263157894735"/>
    <n v="1.3333333333333333"/>
    <n v="0"/>
    <n v="0.25"/>
    <n v="0"/>
    <n v="0"/>
    <n v="0.75"/>
    <n v="1.8333333333333333"/>
    <n v="0.40909090909090912"/>
    <n v="1.3333333333333333"/>
    <n v="0.25"/>
    <n v="0.33333333333333331"/>
    <n v="0.75"/>
    <n v="0.25"/>
    <n v="1.5833333333333333"/>
    <n v="0.16666666666666666"/>
    <n v="0.16666666666666666"/>
    <n v="0.66666666666666663"/>
    <n v="0.83333333333333337"/>
    <n v="0.66666666666666663"/>
    <n v="8.3333333333333329E-2"/>
    <n v="8.3333333333333329E-2"/>
    <n v="0"/>
  </r>
  <r>
    <n v="31"/>
    <x v="5"/>
    <n v="16"/>
    <n v="0.875"/>
    <n v="0.625"/>
    <n v="1.375"/>
    <n v="0.45454545454545453"/>
    <n v="1.25"/>
    <n v="0"/>
    <n v="0"/>
    <n v="0"/>
    <n v="0"/>
    <n v="0.625"/>
    <n v="1.375"/>
    <n v="0.45454545454545453"/>
    <n v="1.25"/>
    <n v="0.8125"/>
    <n v="1.125"/>
    <n v="0.72222222222222221"/>
    <n v="0.8125"/>
    <n v="2.0625"/>
    <n v="6.25E-2"/>
    <n v="0.4375"/>
    <n v="1.125"/>
    <n v="1.5625"/>
    <n v="0.875"/>
    <n v="0.125"/>
    <n v="0.1875"/>
    <n v="0"/>
  </r>
  <r>
    <n v="1"/>
    <x v="6"/>
    <n v="15"/>
    <n v="2.4666666666666668"/>
    <n v="1.9333333333333333"/>
    <n v="4.4666666666666668"/>
    <n v="0.43283582089552236"/>
    <n v="3.8666666666666667"/>
    <n v="1.5333333333333334"/>
    <n v="3.7333333333333334"/>
    <n v="0.41071428571428575"/>
    <n v="4.5999999999999996"/>
    <n v="3.4666666666666668"/>
    <n v="8.1999999999999993"/>
    <n v="0.42276422764227645"/>
    <n v="8.4666666666666668"/>
    <n v="3.2666666666666666"/>
    <n v="4.2666666666666666"/>
    <n v="0.765625"/>
    <n v="3.2666666666666666"/>
    <n v="11.733333333333333"/>
    <n v="0.33333333333333331"/>
    <n v="1.4"/>
    <n v="3.8"/>
    <n v="5.2"/>
    <n v="0.93333333333333335"/>
    <n v="0.66666666666666663"/>
    <n v="0.6"/>
    <n v="6.6666666666666666E-2"/>
  </r>
  <r>
    <n v="25"/>
    <x v="7"/>
    <n v="8"/>
    <n v="1.75"/>
    <n v="1.75"/>
    <n v="4.875"/>
    <n v="0.35897435897435898"/>
    <n v="3.5"/>
    <n v="0"/>
    <n v="0"/>
    <n v="0"/>
    <n v="0"/>
    <n v="1.75"/>
    <n v="4.875"/>
    <n v="0.35897435897435898"/>
    <n v="3.5"/>
    <n v="1.25"/>
    <n v="3.5"/>
    <n v="0.35714285714285715"/>
    <n v="1.25"/>
    <n v="4.75"/>
    <n v="0.25"/>
    <n v="1.125"/>
    <n v="3.5"/>
    <n v="4.625"/>
    <n v="0.625"/>
    <n v="0.25"/>
    <n v="1.25"/>
    <n v="0"/>
  </r>
  <r>
    <n v="14"/>
    <x v="8"/>
    <n v="7"/>
    <n v="2.5714285714285716"/>
    <n v="3.2857142857142856"/>
    <n v="9.2857142857142865"/>
    <n v="0.35384615384615381"/>
    <n v="6.5714285714285712"/>
    <n v="0.2857142857142857"/>
    <n v="1"/>
    <n v="0.2857142857142857"/>
    <n v="0.8571428571428571"/>
    <n v="3.5714285714285716"/>
    <n v="10.285714285714286"/>
    <n v="0.34722222222222221"/>
    <n v="7.4285714285714288"/>
    <n v="3"/>
    <n v="4.4285714285714288"/>
    <n v="0.67741935483870963"/>
    <n v="3"/>
    <n v="10.428571428571429"/>
    <n v="1.7142857142857142"/>
    <n v="1.1428571428571428"/>
    <n v="1.8571428571428572"/>
    <n v="3"/>
    <n v="3.2857142857142856"/>
    <n v="1.8571428571428572"/>
    <n v="0"/>
    <n v="0.5714285714285714"/>
  </r>
  <r>
    <n v="11"/>
    <x v="9"/>
    <n v="16"/>
    <n v="2.5"/>
    <n v="2"/>
    <n v="4.9375"/>
    <n v="0.4050632911392405"/>
    <n v="4"/>
    <n v="6.25E-2"/>
    <n v="0.1875"/>
    <n v="0.33333333333333331"/>
    <n v="0.1875"/>
    <n v="2.0625"/>
    <n v="5.125"/>
    <n v="0.40243902439024393"/>
    <n v="4.1875"/>
    <n v="0.875"/>
    <n v="1.75"/>
    <n v="0.5"/>
    <n v="0.875"/>
    <n v="5.0625"/>
    <n v="0.3125"/>
    <n v="1.8125"/>
    <n v="1.5"/>
    <n v="3.3125"/>
    <n v="1.125"/>
    <n v="2.75"/>
    <n v="6.25E-2"/>
    <n v="0"/>
  </r>
  <r>
    <n v="35"/>
    <x v="10"/>
    <n v="8"/>
    <n v="1"/>
    <n v="0.125"/>
    <n v="0.25"/>
    <n v="0.5"/>
    <n v="0.25"/>
    <n v="0.25"/>
    <n v="0.375"/>
    <n v="0.66666666666666663"/>
    <n v="0.75"/>
    <n v="0.375"/>
    <n v="0.625"/>
    <n v="0.6"/>
    <n v="1"/>
    <n v="0"/>
    <n v="0"/>
    <n v="0"/>
    <n v="0"/>
    <n v="1"/>
    <n v="0"/>
    <n v="0.125"/>
    <n v="0.25"/>
    <n v="0.375"/>
    <n v="1"/>
    <n v="0"/>
    <n v="0"/>
    <n v="0"/>
  </r>
  <r>
    <n v="21"/>
    <x v="11"/>
    <n v="16"/>
    <n v="2.3125"/>
    <n v="1.75"/>
    <n v="4.625"/>
    <n v="0.3783783783783784"/>
    <n v="3.5"/>
    <n v="6.25E-2"/>
    <n v="0.1875"/>
    <n v="0.33333333333333331"/>
    <n v="0.1875"/>
    <n v="1.8125"/>
    <n v="4.8125"/>
    <n v="0.37662337662337664"/>
    <n v="3.6875"/>
    <n v="1.3125"/>
    <n v="2.8125"/>
    <n v="0.46666666666666667"/>
    <n v="1.3125"/>
    <n v="5"/>
    <n v="0.6875"/>
    <n v="0.875"/>
    <n v="2.125"/>
    <n v="3"/>
    <n v="1.6875"/>
    <n v="1.125"/>
    <n v="0.125"/>
    <n v="0.125"/>
  </r>
  <r>
    <n v="5"/>
    <x v="12"/>
    <n v="10"/>
    <n v="0.6"/>
    <n v="0.2"/>
    <n v="1.4"/>
    <n v="0.14285714285714288"/>
    <n v="0.4"/>
    <n v="0"/>
    <n v="0.7"/>
    <n v="0"/>
    <n v="0"/>
    <n v="0.2"/>
    <n v="2.1"/>
    <n v="9.5238095238095233E-2"/>
    <n v="0.4"/>
    <n v="0.3"/>
    <n v="0.9"/>
    <n v="0.33333333333333331"/>
    <n v="0.3"/>
    <n v="0.7"/>
    <n v="0"/>
    <n v="0"/>
    <n v="0.5"/>
    <n v="0.5"/>
    <n v="1.1000000000000001"/>
    <n v="0.2"/>
    <n v="0"/>
    <n v="0"/>
  </r>
  <r>
    <n v="23"/>
    <x v="13"/>
    <n v="15"/>
    <n v="2.8666666666666667"/>
    <n v="2.4"/>
    <n v="4.5999999999999996"/>
    <n v="0.52173913043478259"/>
    <n v="4.8"/>
    <n v="6.6666666666666666E-2"/>
    <n v="0.4"/>
    <n v="0.16666666666666666"/>
    <n v="0.2"/>
    <n v="2.5333333333333332"/>
    <n v="5.1333333333333337"/>
    <n v="0.49350649350649345"/>
    <n v="5"/>
    <n v="1.3333333333333333"/>
    <n v="2.2000000000000002"/>
    <n v="0.60606060606060597"/>
    <n v="1.3333333333333333"/>
    <n v="6.333333333333333"/>
    <n v="0.8666666666666667"/>
    <n v="0.73333333333333328"/>
    <n v="1.4"/>
    <n v="2.1333333333333333"/>
    <n v="1.6666666666666667"/>
    <n v="1.1333333333333333"/>
    <n v="0.26666666666666666"/>
    <n v="0"/>
  </r>
  <r>
    <n v="14"/>
    <x v="14"/>
    <n v="1"/>
    <n v="0"/>
    <n v="1"/>
    <n v="4"/>
    <n v="0.25"/>
    <n v="2"/>
    <n v="0"/>
    <n v="0"/>
    <n v="0"/>
    <n v="0"/>
    <n v="1"/>
    <n v="4"/>
    <n v="0.25"/>
    <n v="2"/>
    <n v="0"/>
    <n v="2"/>
    <n v="0"/>
    <n v="0"/>
    <n v="2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>
  <location ref="A5:AB22" firstHeaderRow="1" firstDataRow="2" firstDataCol="1"/>
  <pivotFields count="29">
    <pivotField compact="0" outline="0" subtotalTop="0" showAll="0" includeNewItemsInFilter="1"/>
    <pivotField axis="axisRow" compact="0" outline="0" subtotalTop="0" showAll="0" includeNewItemsInFilter="1" sortType="descending">
      <items count="16">
        <item x="0"/>
        <item x="1"/>
        <item x="2"/>
        <item x="3"/>
        <item x="4"/>
        <item x="5"/>
        <item x="6"/>
        <item x="7"/>
        <item x="9"/>
        <item x="10"/>
        <item x="12"/>
        <item x="13"/>
        <item x="8"/>
        <item x="11"/>
        <item x="1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numFmtId="164" outline="0" showAll="0" defaultSubtotal="0"/>
    <pivotField dataField="1" compact="0" numFmtId="2" outline="0" subtotalTop="0" showAll="0" includeNewItemsInFilter="1"/>
    <pivotField dataField="1" compact="0" numFmtId="2" outline="0" subtotalTop="0" showAll="0" includeNewItemsInFilter="1"/>
    <pivotField dataField="1" compact="0" numFmtId="9" outline="0" subtotalTop="0" showAll="0" includeNewItemsInFilter="1"/>
    <pivotField dataField="1" compact="0" numFmtId="2" outline="0" subtotalTop="0" showAll="0" includeNewItemsInFilter="1"/>
    <pivotField dataField="1" compact="0" numFmtId="2" outline="0" subtotalTop="0" showAll="0" includeNewItemsInFilter="1" defaultSubtotal="0"/>
    <pivotField dataField="1" compact="0" numFmtId="2" outline="0" subtotalTop="0" showAll="0" includeNewItemsInFilter="1" defaultSubtotal="0"/>
    <pivotField dataField="1" compact="0" numFmtId="9" outline="0" subtotalTop="0" showAll="0" includeNewItemsInFilter="1" defaultSubtotal="0"/>
    <pivotField dataField="1" compact="0" numFmtId="2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9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2" outline="0" subtotalTop="0" showAll="0" includeNewItemsInFilter="1"/>
    <pivotField dataField="1" compact="0" numFmtId="2" outline="0" subtotalTop="0" showAll="0" includeNewItemsInFilter="1"/>
    <pivotField dataField="1" compact="0" numFmtId="9" outline="0" subtotalTop="0" showAll="0" includeNewItemsInFilter="1"/>
    <pivotField dataField="1" compact="0" numFmtId="2" outline="0" subtotalTop="0" showAll="0" includeNewItemsInFilter="1"/>
    <pivotField dataField="1" compact="0" numFmtId="2" outline="0" subtotalTop="0" showAll="0" includeNewItemsInFilter="1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2" outline="0" subtotalTop="0" showAll="0" includeNewItemsInFilter="1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</pivotFields>
  <rowFields count="1">
    <field x="1"/>
  </rowFields>
  <rowItems count="16">
    <i>
      <x v="6"/>
    </i>
    <i>
      <x v="11"/>
    </i>
    <i>
      <x/>
    </i>
    <i>
      <x v="2"/>
    </i>
    <i>
      <x v="8"/>
    </i>
    <i>
      <x v="13"/>
    </i>
    <i>
      <x v="12"/>
    </i>
    <i>
      <x v="1"/>
    </i>
    <i>
      <x v="7"/>
    </i>
    <i>
      <x v="5"/>
    </i>
    <i>
      <x v="4"/>
    </i>
    <i>
      <x v="3"/>
    </i>
    <i>
      <x v="9"/>
    </i>
    <i>
      <x v="10"/>
    </i>
    <i>
      <x v="14"/>
    </i>
    <i t="grand">
      <x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PTS" fld="20" baseField="0" baseItem="0" numFmtId="1"/>
    <dataField name=" GP" fld="2" baseField="0" baseItem="0" numFmtId="1"/>
    <dataField name=" F" fld="3" baseField="0" baseItem="0" numFmtId="1"/>
    <dataField name=" 2M" fld="4" baseField="0" baseItem="0" numFmtId="1"/>
    <dataField name=" 2A" fld="5" baseField="0" baseItem="0" numFmtId="1"/>
    <dataField name=" 2%" fld="6" baseField="0" baseItem="0" numFmtId="9"/>
    <dataField name=" 2PTS" fld="7" baseField="0" baseItem="0" numFmtId="1"/>
    <dataField name=" 3M" fld="8" baseField="0" baseItem="0" numFmtId="1"/>
    <dataField name=" 3A" fld="9" baseField="0" baseItem="0" numFmtId="1"/>
    <dataField name=" 3%" fld="10" baseField="0" baseItem="0" numFmtId="9"/>
    <dataField name=" 3PTS" fld="11" baseField="0" baseItem="0" numFmtId="1"/>
    <dataField name=" FGM" fld="12" baseField="0" baseItem="0" numFmtId="1"/>
    <dataField name=" FGA" fld="13" baseField="0" baseItem="0" numFmtId="1"/>
    <dataField name=" FG%" fld="14" baseField="0" baseItem="0" numFmtId="9"/>
    <dataField name="FGPTS" fld="15" baseField="0" baseItem="0" numFmtId="1"/>
    <dataField name=" FTM" fld="16" baseField="0" baseItem="0" numFmtId="1"/>
    <dataField name=" FTA" fld="17" baseField="0" baseItem="0" numFmtId="1"/>
    <dataField name=" FT%" fld="18" baseField="0" baseItem="0" numFmtId="9"/>
    <dataField name=" FTPTS" fld="19" baseField="0" baseItem="0" numFmtId="1"/>
    <dataField name="AS" fld="21" baseField="0" baseItem="0" numFmtId="1"/>
    <dataField name="ORB" fld="22" baseField="0" baseItem="0" numFmtId="1"/>
    <dataField name="DRB" fld="23" baseField="0" baseItem="0" numFmtId="1"/>
    <dataField name="TRB" fld="24" baseField="0" baseItem="0" numFmtId="1"/>
    <dataField name=" T/O" fld="25" baseField="0" baseItem="0" numFmtId="1"/>
    <dataField name=" Stls" fld="26" baseField="0" baseItem="0" numFmtId="1"/>
    <dataField name=" Blks" fld="27" baseField="0" baseItem="0" numFmtId="1"/>
    <dataField name=" Chg" fld="28" baseField="0" baseItem="0" numFmtId="1"/>
  </dataFields>
  <formats count="30">
    <format dxfId="253">
      <pivotArea outline="0" fieldPosition="0">
        <references count="1">
          <reference field="4294967294" count="1">
            <x v="1"/>
          </reference>
        </references>
      </pivotArea>
    </format>
    <format dxfId="252">
      <pivotArea outline="0" fieldPosition="0">
        <references count="1">
          <reference field="4294967294" count="1">
            <x v="5"/>
          </reference>
        </references>
      </pivotArea>
    </format>
    <format dxfId="251">
      <pivotArea outline="0" fieldPosition="0">
        <references count="1">
          <reference field="4294967294" count="1">
            <x v="9"/>
          </reference>
        </references>
      </pivotArea>
    </format>
    <format dxfId="250">
      <pivotArea outline="0" fieldPosition="0">
        <references count="1">
          <reference field="4294967294" count="1">
            <x v="13"/>
          </reference>
        </references>
      </pivotArea>
    </format>
    <format dxfId="249">
      <pivotArea outline="0" fieldPosition="0">
        <references count="1">
          <reference field="4294967294" count="1">
            <x v="17"/>
          </reference>
        </references>
      </pivotArea>
    </format>
    <format dxfId="248">
      <pivotArea outline="0" fieldPosition="0">
        <references count="1">
          <reference field="4294967294" count="1">
            <x v="0"/>
          </reference>
        </references>
      </pivotArea>
    </format>
    <format dxfId="247">
      <pivotArea outline="0" fieldPosition="0">
        <references count="1">
          <reference field="4294967294" count="1">
            <x v="6"/>
          </reference>
        </references>
      </pivotArea>
    </format>
    <format dxfId="246">
      <pivotArea outline="0" fieldPosition="0">
        <references count="1">
          <reference field="4294967294" count="1">
            <x v="2"/>
          </reference>
        </references>
      </pivotArea>
    </format>
    <format dxfId="245">
      <pivotArea outline="0" fieldPosition="0">
        <references count="1">
          <reference field="4294967294" count="1">
            <x v="3"/>
          </reference>
        </references>
      </pivotArea>
    </format>
    <format dxfId="244">
      <pivotArea outline="0" fieldPosition="0">
        <references count="1">
          <reference field="4294967294" count="1">
            <x v="4"/>
          </reference>
        </references>
      </pivotArea>
    </format>
    <format dxfId="243">
      <pivotArea outline="0" collapsedLevelsAreSubtotals="1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242">
      <pivotArea outline="0" collapsedLevelsAreSubtotals="1" fieldPosition="0"/>
    </format>
    <format dxfId="241">
      <pivotArea dataOnly="0" labelOnly="1" outline="0" fieldPosition="0">
        <references count="1">
          <reference field="4294967294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40">
      <pivotArea outline="0" fieldPosition="0">
        <references count="1">
          <reference field="4294967294" count="1">
            <x v="7"/>
          </reference>
        </references>
      </pivotArea>
    </format>
    <format dxfId="239">
      <pivotArea outline="0" fieldPosition="0">
        <references count="1">
          <reference field="4294967294" count="1">
            <x v="8"/>
          </reference>
        </references>
      </pivotArea>
    </format>
    <format dxfId="238">
      <pivotArea outline="0" fieldPosition="0">
        <references count="1">
          <reference field="4294967294" count="1">
            <x v="10"/>
          </reference>
        </references>
      </pivotArea>
    </format>
    <format dxfId="237">
      <pivotArea outline="0" fieldPosition="0">
        <references count="1">
          <reference field="4294967294" count="1">
            <x v="11"/>
          </reference>
        </references>
      </pivotArea>
    </format>
    <format dxfId="236">
      <pivotArea outline="0" fieldPosition="0">
        <references count="1">
          <reference field="4294967294" count="1">
            <x v="12"/>
          </reference>
        </references>
      </pivotArea>
    </format>
    <format dxfId="235">
      <pivotArea outline="0" fieldPosition="0">
        <references count="1">
          <reference field="4294967294" count="1">
            <x v="14"/>
          </reference>
        </references>
      </pivotArea>
    </format>
    <format dxfId="234">
      <pivotArea outline="0" fieldPosition="0">
        <references count="1">
          <reference field="4294967294" count="1">
            <x v="15"/>
          </reference>
        </references>
      </pivotArea>
    </format>
    <format dxfId="233">
      <pivotArea outline="0" fieldPosition="0">
        <references count="1">
          <reference field="4294967294" count="1">
            <x v="16"/>
          </reference>
        </references>
      </pivotArea>
    </format>
    <format dxfId="232">
      <pivotArea outline="0" fieldPosition="0">
        <references count="1">
          <reference field="4294967294" count="1">
            <x v="18"/>
          </reference>
        </references>
      </pivotArea>
    </format>
    <format dxfId="231">
      <pivotArea outline="0" fieldPosition="0">
        <references count="1">
          <reference field="4294967294" count="1">
            <x v="19"/>
          </reference>
        </references>
      </pivotArea>
    </format>
    <format dxfId="230">
      <pivotArea outline="0" fieldPosition="0">
        <references count="1">
          <reference field="4294967294" count="1">
            <x v="20"/>
          </reference>
        </references>
      </pivotArea>
    </format>
    <format dxfId="229">
      <pivotArea outline="0" fieldPosition="0">
        <references count="1">
          <reference field="4294967294" count="1">
            <x v="21"/>
          </reference>
        </references>
      </pivotArea>
    </format>
    <format dxfId="228">
      <pivotArea outline="0" fieldPosition="0">
        <references count="1">
          <reference field="4294967294" count="1">
            <x v="22"/>
          </reference>
        </references>
      </pivotArea>
    </format>
    <format dxfId="227">
      <pivotArea outline="0" fieldPosition="0">
        <references count="1">
          <reference field="4294967294" count="1">
            <x v="23"/>
          </reference>
        </references>
      </pivotArea>
    </format>
    <format dxfId="226">
      <pivotArea outline="0" fieldPosition="0">
        <references count="1">
          <reference field="4294967294" count="1">
            <x v="24"/>
          </reference>
        </references>
      </pivotArea>
    </format>
    <format dxfId="225">
      <pivotArea outline="0" fieldPosition="0">
        <references count="1">
          <reference field="4294967294" count="1">
            <x v="25"/>
          </reference>
        </references>
      </pivotArea>
    </format>
    <format dxfId="224">
      <pivotArea outline="0" fieldPosition="0">
        <references count="1">
          <reference field="4294967294" count="1">
            <x v="26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7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>
  <location ref="A5:AB22" firstHeaderRow="1" firstDataRow="2" firstDataCol="1"/>
  <pivotFields count="29">
    <pivotField compact="0" outline="0" subtotalTop="0" showAll="0" includeNewItemsInFilter="1"/>
    <pivotField axis="axisRow" compact="0" outline="0" subtotalTop="0" showAll="0" includeNewItemsInFilter="1" sortType="descending">
      <items count="16">
        <item x="0"/>
        <item x="1"/>
        <item x="2"/>
        <item x="3"/>
        <item x="4"/>
        <item x="5"/>
        <item x="6"/>
        <item x="7"/>
        <item x="9"/>
        <item x="10"/>
        <item x="12"/>
        <item x="13"/>
        <item x="8"/>
        <item x="11"/>
        <item x="1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numFmtId="164" outline="0" showAll="0" defaultSubtotal="0"/>
    <pivotField dataField="1" compact="0" numFmtId="2" outline="0" subtotalTop="0" showAll="0" includeNewItemsInFilter="1"/>
    <pivotField dataField="1" compact="0" numFmtId="2" outline="0" subtotalTop="0" showAll="0" includeNewItemsInFilter="1"/>
    <pivotField dataField="1" compact="0" numFmtId="9" outline="0" subtotalTop="0" showAll="0" includeNewItemsInFilter="1"/>
    <pivotField dataField="1" compact="0" numFmtId="2" outline="0" subtotalTop="0" showAll="0" includeNewItemsInFilter="1"/>
    <pivotField dataField="1" compact="0" numFmtId="2" outline="0" subtotalTop="0" showAll="0" includeNewItemsInFilter="1" defaultSubtotal="0"/>
    <pivotField dataField="1" compact="0" numFmtId="2" outline="0" subtotalTop="0" showAll="0" includeNewItemsInFilter="1" defaultSubtotal="0"/>
    <pivotField dataField="1" compact="0" numFmtId="9" outline="0" subtotalTop="0" showAll="0" includeNewItemsInFilter="1" defaultSubtotal="0"/>
    <pivotField dataField="1" compact="0" numFmtId="2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9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2" outline="0" subtotalTop="0" showAll="0" includeNewItemsInFilter="1"/>
    <pivotField dataField="1" compact="0" numFmtId="2" outline="0" subtotalTop="0" showAll="0" includeNewItemsInFilter="1"/>
    <pivotField dataField="1" compact="0" numFmtId="9" outline="0" subtotalTop="0" showAll="0" includeNewItemsInFilter="1"/>
    <pivotField dataField="1" compact="0" numFmtId="2" outline="0" subtotalTop="0" showAll="0" includeNewItemsInFilter="1"/>
    <pivotField dataField="1" compact="0" numFmtId="2" outline="0" subtotalTop="0" showAll="0" includeNewItemsInFilter="1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2" outline="0" subtotalTop="0" showAll="0" includeNewItemsInFilter="1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</pivotFields>
  <rowFields count="1">
    <field x="1"/>
  </rowFields>
  <rowItems count="16">
    <i>
      <x v="6"/>
    </i>
    <i>
      <x/>
    </i>
    <i>
      <x v="12"/>
    </i>
    <i>
      <x v="2"/>
    </i>
    <i>
      <x v="11"/>
    </i>
    <i>
      <x v="8"/>
    </i>
    <i>
      <x v="13"/>
    </i>
    <i>
      <x v="7"/>
    </i>
    <i>
      <x v="1"/>
    </i>
    <i>
      <x v="5"/>
    </i>
    <i>
      <x v="14"/>
    </i>
    <i>
      <x v="4"/>
    </i>
    <i>
      <x v="3"/>
    </i>
    <i>
      <x v="9"/>
    </i>
    <i>
      <x v="10"/>
    </i>
    <i t="grand">
      <x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PPG" fld="20" baseField="0" baseItem="0" numFmtId="164"/>
    <dataField name=" GP" fld="2" baseField="0" baseItem="0" numFmtId="1"/>
    <dataField name=" F" fld="3" baseField="0" baseItem="0" numFmtId="164"/>
    <dataField name=" 2M" fld="4" baseField="0" baseItem="0" numFmtId="164"/>
    <dataField name=" 2A" fld="5" baseField="0" baseItem="0" numFmtId="164"/>
    <dataField name=" 2%" fld="6" baseField="0" baseItem="0" numFmtId="9"/>
    <dataField name=" 2PTS" fld="7" baseField="0" baseItem="0" numFmtId="164"/>
    <dataField name=" 3M" fld="8" baseField="0" baseItem="0" numFmtId="164"/>
    <dataField name=" 3A" fld="9" baseField="0" baseItem="0" numFmtId="164"/>
    <dataField name=" 3%" fld="10" baseField="0" baseItem="0" numFmtId="9"/>
    <dataField name=" 3PTS" fld="11" baseField="0" baseItem="0" numFmtId="164"/>
    <dataField name=" FGM" fld="12" baseField="0" baseItem="0" numFmtId="164"/>
    <dataField name=" FGA" fld="13" baseField="0" baseItem="0" numFmtId="164"/>
    <dataField name=" FG%" fld="14" baseField="0" baseItem="0" numFmtId="9"/>
    <dataField name="FGPTS" fld="15" baseField="0" baseItem="0" numFmtId="164"/>
    <dataField name=" FTM" fld="16" baseField="0" baseItem="0" numFmtId="164"/>
    <dataField name=" FTA" fld="17" baseField="0" baseItem="0" numFmtId="164"/>
    <dataField name=" FT%" fld="18" baseField="0" baseItem="0" numFmtId="9"/>
    <dataField name=" FTPTS" fld="19" baseField="0" baseItem="0" numFmtId="164"/>
    <dataField name="AS" fld="21" baseField="0" baseItem="0" numFmtId="164"/>
    <dataField name="ORB" fld="22" baseField="0" baseItem="0" numFmtId="164"/>
    <dataField name="DRB" fld="23" baseField="0" baseItem="0" numFmtId="164"/>
    <dataField name="TRB" fld="24" baseField="0" baseItem="0" numFmtId="164"/>
    <dataField name=" T/O" fld="25" baseField="0" baseItem="0" numFmtId="164"/>
    <dataField name=" Stls" fld="26" baseField="0" baseItem="0" numFmtId="164"/>
    <dataField name=" Blks" fld="27" baseField="0" baseItem="0" numFmtId="164"/>
    <dataField name=" Chg" fld="28" baseField="0" baseItem="0" numFmtId="164"/>
  </dataFields>
  <formats count="32">
    <format dxfId="223">
      <pivotArea outline="0" fieldPosition="0">
        <references count="1">
          <reference field="4294967294" count="1">
            <x v="1"/>
          </reference>
        </references>
      </pivotArea>
    </format>
    <format dxfId="22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21">
      <pivotArea outline="0" collapsedLevelsAreSubtotals="1" fieldPosition="0"/>
    </format>
    <format dxfId="220">
      <pivotArea outline="0" fieldPosition="0">
        <references count="1">
          <reference field="4294967294" count="1">
            <x v="3"/>
          </reference>
        </references>
      </pivotArea>
    </format>
    <format dxfId="219">
      <pivotArea outline="0" fieldPosition="0">
        <references count="1">
          <reference field="4294967294" count="1">
            <x v="4"/>
          </reference>
        </references>
      </pivotArea>
    </format>
    <format dxfId="218">
      <pivotArea outline="0" fieldPosition="0">
        <references count="1">
          <reference field="4294967294" count="1">
            <x v="5"/>
          </reference>
        </references>
      </pivotArea>
    </format>
    <format dxfId="217">
      <pivotArea outline="0" fieldPosition="0">
        <references count="1">
          <reference field="4294967294" count="1">
            <x v="7"/>
          </reference>
        </references>
      </pivotArea>
    </format>
    <format dxfId="216">
      <pivotArea outline="0" fieldPosition="0">
        <references count="1">
          <reference field="4294967294" count="1">
            <x v="8"/>
          </reference>
        </references>
      </pivotArea>
    </format>
    <format dxfId="215">
      <pivotArea outline="0" fieldPosition="0">
        <references count="1">
          <reference field="4294967294" count="1">
            <x v="2"/>
          </reference>
        </references>
      </pivotArea>
    </format>
    <format dxfId="214">
      <pivotArea outline="0" fieldPosition="0">
        <references count="1">
          <reference field="4294967294" count="1">
            <x v="9"/>
          </reference>
        </references>
      </pivotArea>
    </format>
    <format dxfId="213">
      <pivotArea outline="0" fieldPosition="0">
        <references count="1">
          <reference field="4294967294" count="1">
            <x v="10"/>
          </reference>
        </references>
      </pivotArea>
    </format>
    <format dxfId="212">
      <pivotArea outline="0" fieldPosition="0">
        <references count="1">
          <reference field="4294967294" count="1">
            <x v="6"/>
          </reference>
        </references>
      </pivotArea>
    </format>
    <format dxfId="211">
      <pivotArea outline="0" fieldPosition="0">
        <references count="1">
          <reference field="4294967294" count="1">
            <x v="11"/>
          </reference>
        </references>
      </pivotArea>
    </format>
    <format dxfId="210">
      <pivotArea outline="0" fieldPosition="0">
        <references count="1">
          <reference field="4294967294" count="1">
            <x v="12"/>
          </reference>
        </references>
      </pivotArea>
    </format>
    <format dxfId="209">
      <pivotArea outline="0" fieldPosition="0">
        <references count="1">
          <reference field="4294967294" count="1">
            <x v="13"/>
          </reference>
        </references>
      </pivotArea>
    </format>
    <format dxfId="208">
      <pivotArea outline="0" fieldPosition="0">
        <references count="1">
          <reference field="4294967294" count="1">
            <x v="14"/>
          </reference>
        </references>
      </pivotArea>
    </format>
    <format dxfId="207">
      <pivotArea outline="0" fieldPosition="0">
        <references count="1">
          <reference field="4294967294" count="1">
            <x v="15"/>
          </reference>
        </references>
      </pivotArea>
    </format>
    <format dxfId="206">
      <pivotArea outline="0" fieldPosition="0">
        <references count="1">
          <reference field="4294967294" count="1">
            <x v="16"/>
          </reference>
        </references>
      </pivotArea>
    </format>
    <format dxfId="205">
      <pivotArea outline="0" fieldPosition="0">
        <references count="1">
          <reference field="4294967294" count="1">
            <x v="17"/>
          </reference>
        </references>
      </pivotArea>
    </format>
    <format dxfId="204">
      <pivotArea outline="0" fieldPosition="0">
        <references count="1">
          <reference field="4294967294" count="1">
            <x v="18"/>
          </reference>
        </references>
      </pivotArea>
    </format>
    <format dxfId="203">
      <pivotArea outline="0" fieldPosition="0">
        <references count="1">
          <reference field="4294967294" count="1">
            <x v="19"/>
          </reference>
        </references>
      </pivotArea>
    </format>
    <format dxfId="202">
      <pivotArea outline="0" fieldPosition="0">
        <references count="1">
          <reference field="4294967294" count="1">
            <x v="20"/>
          </reference>
        </references>
      </pivotArea>
    </format>
    <format dxfId="201">
      <pivotArea outline="0" fieldPosition="0">
        <references count="1">
          <reference field="4294967294" count="1">
            <x v="21"/>
          </reference>
        </references>
      </pivotArea>
    </format>
    <format dxfId="200">
      <pivotArea outline="0" fieldPosition="0">
        <references count="1">
          <reference field="4294967294" count="1">
            <x v="22"/>
          </reference>
        </references>
      </pivotArea>
    </format>
    <format dxfId="199">
      <pivotArea outline="0" fieldPosition="0">
        <references count="1">
          <reference field="4294967294" count="1">
            <x v="23"/>
          </reference>
        </references>
      </pivotArea>
    </format>
    <format dxfId="198">
      <pivotArea outline="0" fieldPosition="0">
        <references count="1">
          <reference field="4294967294" count="1">
            <x v="24"/>
          </reference>
        </references>
      </pivotArea>
    </format>
    <format dxfId="197">
      <pivotArea outline="0" fieldPosition="0">
        <references count="1">
          <reference field="4294967294" count="1">
            <x v="25"/>
          </reference>
        </references>
      </pivotArea>
    </format>
    <format dxfId="196">
      <pivotArea outline="0" fieldPosition="0">
        <references count="1">
          <reference field="4294967294" count="1">
            <x v="26"/>
          </reference>
        </references>
      </pivotArea>
    </format>
    <format dxfId="195">
      <pivotArea dataOnly="0" labelOnly="1" outline="0" fieldPosition="0">
        <references count="1">
          <reference field="4294967294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94">
      <pivotArea outline="0" fieldPosition="0">
        <references count="1">
          <reference field="4294967294" count="1">
            <x v="0"/>
          </reference>
        </references>
      </pivotArea>
    </format>
    <format dxfId="19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64737"/>
  <sheetViews>
    <sheetView tabSelected="1" zoomScale="80" zoomScaleNormal="80" workbookViewId="0">
      <pane xSplit="2" topLeftCell="C1" activePane="topRight" state="frozenSplit"/>
      <selection activeCell="A395" sqref="A395"/>
      <selection pane="topRight"/>
    </sheetView>
  </sheetViews>
  <sheetFormatPr defaultRowHeight="12.75"/>
  <cols>
    <col min="1" max="1" width="7" customWidth="1"/>
    <col min="2" max="2" width="17.140625" style="32" customWidth="1"/>
    <col min="3" max="3" width="7.7109375" style="32" customWidth="1"/>
    <col min="4" max="6" width="7.7109375" customWidth="1"/>
    <col min="7" max="7" width="7.7109375" style="5" customWidth="1"/>
    <col min="8" max="15" width="7.7109375" style="4" customWidth="1"/>
    <col min="16" max="16" width="9.28515625" style="4" customWidth="1"/>
    <col min="17" max="18" width="7.7109375" customWidth="1"/>
    <col min="19" max="19" width="7.7109375" style="5" customWidth="1"/>
    <col min="20" max="21" width="7.7109375" style="4" customWidth="1"/>
    <col min="22" max="29" width="7.7109375" customWidth="1"/>
    <col min="30" max="30" width="9.42578125" bestFit="1" customWidth="1"/>
    <col min="31" max="31" width="6.28515625" bestFit="1" customWidth="1"/>
    <col min="32" max="32" width="8.7109375" customWidth="1"/>
    <col min="33" max="33" width="9.28515625" bestFit="1" customWidth="1"/>
  </cols>
  <sheetData>
    <row r="2" spans="1:42" ht="57">
      <c r="O2" s="56" t="s">
        <v>99</v>
      </c>
    </row>
    <row r="3" spans="1:42" ht="18">
      <c r="O3" s="46" t="s">
        <v>112</v>
      </c>
    </row>
    <row r="4" spans="1:42" ht="20.100000000000001" customHeight="1">
      <c r="O4" s="46"/>
    </row>
    <row r="5" spans="1:42" ht="20.25">
      <c r="A5" s="48" t="s">
        <v>33</v>
      </c>
      <c r="R5" s="2"/>
      <c r="S5" s="26"/>
      <c r="T5" s="3"/>
      <c r="U5" s="3"/>
    </row>
    <row r="6" spans="1:42" ht="47.1" customHeight="1">
      <c r="A6" s="49" t="s">
        <v>0</v>
      </c>
      <c r="B6" s="49" t="s">
        <v>1</v>
      </c>
      <c r="C6" s="49" t="s">
        <v>55</v>
      </c>
      <c r="D6" s="49" t="s">
        <v>56</v>
      </c>
      <c r="E6" s="49" t="s">
        <v>6</v>
      </c>
      <c r="F6" s="49" t="s">
        <v>7</v>
      </c>
      <c r="G6" s="55" t="s">
        <v>13</v>
      </c>
      <c r="H6" s="50" t="s">
        <v>15</v>
      </c>
      <c r="I6" s="50" t="s">
        <v>28</v>
      </c>
      <c r="J6" s="50" t="s">
        <v>29</v>
      </c>
      <c r="K6" s="50" t="s">
        <v>27</v>
      </c>
      <c r="L6" s="50" t="s">
        <v>30</v>
      </c>
      <c r="M6" s="50" t="s">
        <v>35</v>
      </c>
      <c r="N6" s="50" t="s">
        <v>36</v>
      </c>
      <c r="O6" s="50" t="s">
        <v>37</v>
      </c>
      <c r="P6" s="50" t="s">
        <v>38</v>
      </c>
      <c r="Q6" s="49" t="s">
        <v>9</v>
      </c>
      <c r="R6" s="49" t="s">
        <v>8</v>
      </c>
      <c r="S6" s="55" t="s">
        <v>14</v>
      </c>
      <c r="T6" s="50" t="s">
        <v>16</v>
      </c>
      <c r="U6" s="50" t="s">
        <v>17</v>
      </c>
      <c r="V6" s="49" t="s">
        <v>43</v>
      </c>
      <c r="W6" s="50" t="s">
        <v>39</v>
      </c>
      <c r="X6" s="50" t="s">
        <v>40</v>
      </c>
      <c r="Y6" s="50" t="s">
        <v>41</v>
      </c>
      <c r="Z6" s="49" t="s">
        <v>10</v>
      </c>
      <c r="AA6" s="49" t="s">
        <v>57</v>
      </c>
      <c r="AB6" s="49" t="s">
        <v>58</v>
      </c>
      <c r="AC6" s="49" t="s">
        <v>59</v>
      </c>
      <c r="AD6" s="83" t="s">
        <v>34</v>
      </c>
    </row>
    <row r="7" spans="1:42" ht="47.1" customHeight="1">
      <c r="A7" s="51">
        <v>4</v>
      </c>
      <c r="B7" s="54" t="s">
        <v>3</v>
      </c>
      <c r="C7" s="51">
        <f>C69+C92+C115+C138+C161+C184+C207+C230+C253+C276+C299+C322+C345+C368+C391+C414</f>
        <v>8</v>
      </c>
      <c r="D7" s="51">
        <f>D69+D92+D115+D138+D161+D184+D207+D230+D253+D276+D299+D322+D345+D368+D391+D414</f>
        <v>14</v>
      </c>
      <c r="E7" s="51">
        <f>E69+E92+E115+E138+E161+E184+E207+E230+E253+E276+E299+E322+E345+E368+E391+E414</f>
        <v>11</v>
      </c>
      <c r="F7" s="51">
        <f>F69+F92+F115+F138+F161+F184+F207+F230+F253+F276+F299+F322+F345+F368+F391+F414</f>
        <v>40</v>
      </c>
      <c r="G7" s="52">
        <f t="shared" ref="G7:G23" si="0">IF(E7&gt;0,E7/F7,0)</f>
        <v>0.27500000000000002</v>
      </c>
      <c r="H7" s="51">
        <f t="shared" ref="H7:H22" si="1">E7*2</f>
        <v>22</v>
      </c>
      <c r="I7" s="51">
        <f>I69+I92+I115+I138+I161+I184+I207+I230+I253+I276+I299+I322+I345+I368+I391+I414</f>
        <v>9</v>
      </c>
      <c r="J7" s="51">
        <f>J69+J92+J115+J138+J161+J184+J207+J230+J253+J276+J299+J322+J345+J368+J391+J414</f>
        <v>16</v>
      </c>
      <c r="K7" s="52">
        <f t="shared" ref="K7:K23" si="2">IF(I7&gt;0,I7/J7,0)</f>
        <v>0.5625</v>
      </c>
      <c r="L7" s="51">
        <f t="shared" ref="L7:L22" si="3">I7*3</f>
        <v>27</v>
      </c>
      <c r="M7" s="51">
        <f>M69+M92+M115+M138+M161+M184+M207+M230+M253+M276+M299+M322+M345+M368+M391+M414</f>
        <v>20</v>
      </c>
      <c r="N7" s="51">
        <f>N69+N92+N115+N138+N161+N184+N207+N230+N253+N276+N299+N322+N345+N368+N391+N414</f>
        <v>56</v>
      </c>
      <c r="O7" s="52">
        <f t="shared" ref="O7:O23" si="4">IF(M7&gt;0,M7/N7,0)</f>
        <v>0.35714285714285715</v>
      </c>
      <c r="P7" s="51">
        <f t="shared" ref="P7:P22" si="5">H7+L7</f>
        <v>49</v>
      </c>
      <c r="Q7" s="51">
        <f>Q69+Q92+Q115+Q138+Q161+Q184+Q207+Q230+Q253+Q276+Q299+Q322+Q345+Q368+Q391+Q414</f>
        <v>37</v>
      </c>
      <c r="R7" s="51">
        <f>R69+R92+R115+R138+R161+R184+R207+R230+R253+R276+R299+R322+R345+R368+R391+R414</f>
        <v>49</v>
      </c>
      <c r="S7" s="52">
        <f t="shared" ref="S7:S23" si="6">IF(Q7&gt;0,Q7/R7,0)</f>
        <v>0.75510204081632648</v>
      </c>
      <c r="T7" s="51">
        <f t="shared" ref="T7:T20" si="7">Q7</f>
        <v>37</v>
      </c>
      <c r="U7" s="51">
        <f t="shared" ref="U7:U22" si="8">H7+T7+L7</f>
        <v>86</v>
      </c>
      <c r="V7" s="51">
        <f>V69+V92+V115+V138+V161+V184+V207+V230+V253+V276+V299+V322+V345+V368+V391+V414</f>
        <v>8</v>
      </c>
      <c r="W7" s="51">
        <f>W69+W92+W115+W138+W161+W184+W207+W230+W253+W276+W299+W322+W345+W368+W391+W414</f>
        <v>5</v>
      </c>
      <c r="X7" s="51">
        <f>X69+X92+X115+X138+X161+X184+X207+X230+X253+X276+X299+X322+X345+X368+X391+X414</f>
        <v>18</v>
      </c>
      <c r="Y7" s="51">
        <f>Y69+Y92+Y115+Y138+Y161+Y184+Y207+Y230+Y253+Y276+Y299+Y322+Y345+Y368+Y391+Y414</f>
        <v>23</v>
      </c>
      <c r="Z7" s="51">
        <f>Z69+Z92+Z115+Z138+Z161+Z184+Z207+Z230+Z253+Z276+Z299+Z322+Z345+Z368+Z391+Z414</f>
        <v>16</v>
      </c>
      <c r="AA7" s="51">
        <f>AA69+AA92+AA115+AA138+AA161+AA184+AA207+AA230+AA253+AA276+AA299+AA322+AA345+AA368+AA391+AA414</f>
        <v>6</v>
      </c>
      <c r="AB7" s="51">
        <f>AB69+AB92+AB115+AB138+AB161+AB184+AB207+AB230+AB253+AB276+AB299+AB322+AB345+AB368+AB391+AB414</f>
        <v>3</v>
      </c>
      <c r="AC7" s="51">
        <f>AC69+AC92+AC115+AC138+AC161+AC184+AC207+AC230+AC253+AC276+AC299+AC322+AC345+AC368+AC391+AC414</f>
        <v>1</v>
      </c>
      <c r="AD7" s="84" t="str">
        <f t="shared" ref="AD7:AD20" si="9">IF(C31&gt;0,"Yes","No")</f>
        <v>Yes</v>
      </c>
    </row>
    <row r="8" spans="1:42" ht="47.1" customHeight="1">
      <c r="A8" s="61">
        <v>44</v>
      </c>
      <c r="B8" s="62" t="s">
        <v>52</v>
      </c>
      <c r="C8" s="61">
        <f t="shared" ref="C8:D21" si="10">C70+C93+C116+C139+C162+C185+C208+C231+C254+C277+C300+C323+C346+C369+C392+C415</f>
        <v>14</v>
      </c>
      <c r="D8" s="61">
        <f t="shared" si="10"/>
        <v>22</v>
      </c>
      <c r="E8" s="61">
        <f t="shared" ref="E8:F8" si="11">E70+E93+E116+E139+E162+E185+E208+E231+E254+E277+E300+E323+E346+E369+E392+E415</f>
        <v>15</v>
      </c>
      <c r="F8" s="61">
        <f t="shared" si="11"/>
        <v>29</v>
      </c>
      <c r="G8" s="63">
        <f t="shared" si="0"/>
        <v>0.51724137931034486</v>
      </c>
      <c r="H8" s="61">
        <f t="shared" si="1"/>
        <v>30</v>
      </c>
      <c r="I8" s="61">
        <f t="shared" ref="I8:J8" si="12">I70+I93+I116+I139+I162+I185+I208+I231+I254+I277+I300+I323+I346+I369+I392+I415</f>
        <v>0</v>
      </c>
      <c r="J8" s="61">
        <f t="shared" si="12"/>
        <v>0</v>
      </c>
      <c r="K8" s="63">
        <f t="shared" si="2"/>
        <v>0</v>
      </c>
      <c r="L8" s="61">
        <f t="shared" si="3"/>
        <v>0</v>
      </c>
      <c r="M8" s="61">
        <f t="shared" ref="M8:N8" si="13">M70+M93+M116+M139+M162+M185+M208+M231+M254+M277+M300+M323+M346+M369+M392+M415</f>
        <v>15</v>
      </c>
      <c r="N8" s="61">
        <f t="shared" si="13"/>
        <v>29</v>
      </c>
      <c r="O8" s="63">
        <f t="shared" si="4"/>
        <v>0.51724137931034486</v>
      </c>
      <c r="P8" s="61">
        <f t="shared" si="5"/>
        <v>30</v>
      </c>
      <c r="Q8" s="61">
        <f t="shared" ref="Q8:R8" si="14">Q70+Q93+Q116+Q139+Q162+Q185+Q208+Q231+Q254+Q277+Q300+Q323+Q346+Q369+Q392+Q415</f>
        <v>14</v>
      </c>
      <c r="R8" s="61">
        <f t="shared" si="14"/>
        <v>21</v>
      </c>
      <c r="S8" s="63">
        <f t="shared" si="6"/>
        <v>0.66666666666666663</v>
      </c>
      <c r="T8" s="61">
        <f t="shared" si="7"/>
        <v>14</v>
      </c>
      <c r="U8" s="61">
        <f t="shared" si="8"/>
        <v>44</v>
      </c>
      <c r="V8" s="61">
        <f t="shared" ref="V8:AC8" si="15">V70+V93+V116+V139+V162+V185+V208+V231+V254+V277+V300+V323+V346+V369+V392+V415</f>
        <v>1</v>
      </c>
      <c r="W8" s="61">
        <f t="shared" si="15"/>
        <v>7</v>
      </c>
      <c r="X8" s="61">
        <f t="shared" si="15"/>
        <v>11</v>
      </c>
      <c r="Y8" s="61">
        <f t="shared" si="15"/>
        <v>18</v>
      </c>
      <c r="Z8" s="61">
        <f t="shared" si="15"/>
        <v>11</v>
      </c>
      <c r="AA8" s="61">
        <f t="shared" si="15"/>
        <v>4</v>
      </c>
      <c r="AB8" s="61">
        <f t="shared" si="15"/>
        <v>3</v>
      </c>
      <c r="AC8" s="61">
        <f t="shared" si="15"/>
        <v>0</v>
      </c>
      <c r="AD8" s="84" t="str">
        <f t="shared" si="9"/>
        <v>Yes</v>
      </c>
      <c r="AP8" t="s">
        <v>3</v>
      </c>
    </row>
    <row r="9" spans="1:42" ht="47.1" customHeight="1">
      <c r="A9" s="51">
        <v>25</v>
      </c>
      <c r="B9" s="54" t="s">
        <v>26</v>
      </c>
      <c r="C9" s="51">
        <f t="shared" si="10"/>
        <v>8</v>
      </c>
      <c r="D9" s="51">
        <f t="shared" si="10"/>
        <v>15</v>
      </c>
      <c r="E9" s="51">
        <f t="shared" ref="E9:F9" si="16">E71+E94+E117+E140+E163+E186+E209+E232+E255+E278+E301+E324+E347+E370+E393+E416</f>
        <v>20</v>
      </c>
      <c r="F9" s="51">
        <f t="shared" si="16"/>
        <v>61</v>
      </c>
      <c r="G9" s="52">
        <f t="shared" si="0"/>
        <v>0.32786885245901637</v>
      </c>
      <c r="H9" s="51">
        <f t="shared" si="1"/>
        <v>40</v>
      </c>
      <c r="I9" s="51">
        <f t="shared" ref="I9:J9" si="17">I71+I94+I117+I140+I163+I186+I209+I232+I255+I278+I301+I324+I347+I370+I393+I416</f>
        <v>6</v>
      </c>
      <c r="J9" s="51">
        <f t="shared" si="17"/>
        <v>18</v>
      </c>
      <c r="K9" s="52">
        <f t="shared" si="2"/>
        <v>0.33333333333333331</v>
      </c>
      <c r="L9" s="51">
        <f t="shared" si="3"/>
        <v>18</v>
      </c>
      <c r="M9" s="51">
        <f t="shared" ref="M9:N9" si="18">M71+M94+M117+M140+M163+M186+M209+M232+M255+M278+M301+M324+M347+M370+M393+M416</f>
        <v>26</v>
      </c>
      <c r="N9" s="51">
        <f t="shared" si="18"/>
        <v>79</v>
      </c>
      <c r="O9" s="52">
        <f t="shared" si="4"/>
        <v>0.32911392405063289</v>
      </c>
      <c r="P9" s="51">
        <f t="shared" si="5"/>
        <v>58</v>
      </c>
      <c r="Q9" s="51">
        <f t="shared" ref="Q9:R9" si="19">Q71+Q94+Q117+Q140+Q163+Q186+Q209+Q232+Q255+Q278+Q301+Q324+Q347+Q370+Q393+Q416</f>
        <v>25</v>
      </c>
      <c r="R9" s="51">
        <f t="shared" si="19"/>
        <v>37</v>
      </c>
      <c r="S9" s="52">
        <f t="shared" si="6"/>
        <v>0.67567567567567566</v>
      </c>
      <c r="T9" s="51">
        <f t="shared" si="7"/>
        <v>25</v>
      </c>
      <c r="U9" s="51">
        <f t="shared" si="8"/>
        <v>83</v>
      </c>
      <c r="V9" s="51">
        <f t="shared" ref="V9:AC9" si="20">V71+V94+V117+V140+V163+V186+V209+V232+V255+V278+V301+V324+V347+V370+V393+V416</f>
        <v>13</v>
      </c>
      <c r="W9" s="51">
        <f t="shared" si="20"/>
        <v>4</v>
      </c>
      <c r="X9" s="51">
        <f t="shared" si="20"/>
        <v>12</v>
      </c>
      <c r="Y9" s="51">
        <f t="shared" si="20"/>
        <v>16</v>
      </c>
      <c r="Z9" s="51">
        <f t="shared" si="20"/>
        <v>19</v>
      </c>
      <c r="AA9" s="51">
        <f t="shared" si="20"/>
        <v>7</v>
      </c>
      <c r="AB9" s="51">
        <f t="shared" si="20"/>
        <v>0</v>
      </c>
      <c r="AC9" s="51">
        <f t="shared" si="20"/>
        <v>0</v>
      </c>
      <c r="AD9" s="84" t="str">
        <f t="shared" si="9"/>
        <v>Yes</v>
      </c>
      <c r="AP9" t="s">
        <v>52</v>
      </c>
    </row>
    <row r="10" spans="1:42" ht="47.1" customHeight="1">
      <c r="A10" s="61">
        <v>3</v>
      </c>
      <c r="B10" s="62" t="s">
        <v>44</v>
      </c>
      <c r="C10" s="61">
        <f t="shared" si="10"/>
        <v>14</v>
      </c>
      <c r="D10" s="61">
        <f t="shared" si="10"/>
        <v>4</v>
      </c>
      <c r="E10" s="61">
        <f t="shared" ref="E10:F10" si="21">E72+E95+E118+E141+E164+E187+E210+E233+E256+E279+E302+E325+E348+E371+E394+E417</f>
        <v>5</v>
      </c>
      <c r="F10" s="61">
        <f t="shared" si="21"/>
        <v>16</v>
      </c>
      <c r="G10" s="63">
        <f t="shared" si="0"/>
        <v>0.3125</v>
      </c>
      <c r="H10" s="61">
        <f t="shared" si="1"/>
        <v>10</v>
      </c>
      <c r="I10" s="61">
        <f t="shared" ref="I10:J10" si="22">I72+I95+I118+I141+I164+I187+I210+I233+I256+I279+I302+I325+I348+I371+I394+I417</f>
        <v>0</v>
      </c>
      <c r="J10" s="61">
        <f t="shared" si="22"/>
        <v>1</v>
      </c>
      <c r="K10" s="63">
        <f t="shared" si="2"/>
        <v>0</v>
      </c>
      <c r="L10" s="61">
        <f t="shared" si="3"/>
        <v>0</v>
      </c>
      <c r="M10" s="61">
        <f t="shared" ref="M10:N10" si="23">M72+M95+M118+M141+M164+M187+M210+M233+M256+M279+M302+M325+M348+M371+M394+M417</f>
        <v>5</v>
      </c>
      <c r="N10" s="61">
        <f t="shared" si="23"/>
        <v>17</v>
      </c>
      <c r="O10" s="63">
        <f t="shared" si="4"/>
        <v>0.29411764705882354</v>
      </c>
      <c r="P10" s="61">
        <f t="shared" si="5"/>
        <v>10</v>
      </c>
      <c r="Q10" s="61">
        <f t="shared" ref="Q10:R10" si="24">Q72+Q95+Q118+Q141+Q164+Q187+Q210+Q233+Q256+Q279+Q302+Q325+Q348+Q371+Q394+Q417</f>
        <v>7</v>
      </c>
      <c r="R10" s="61">
        <f t="shared" si="24"/>
        <v>12</v>
      </c>
      <c r="S10" s="63">
        <f t="shared" si="6"/>
        <v>0.58333333333333337</v>
      </c>
      <c r="T10" s="61">
        <f t="shared" si="7"/>
        <v>7</v>
      </c>
      <c r="U10" s="61">
        <f t="shared" si="8"/>
        <v>17</v>
      </c>
      <c r="V10" s="61">
        <f t="shared" ref="V10:AC10" si="25">V72+V95+V118+V141+V164+V187+V210+V233+V256+V279+V302+V325+V348+V371+V394+V417</f>
        <v>1</v>
      </c>
      <c r="W10" s="61">
        <f t="shared" si="25"/>
        <v>6</v>
      </c>
      <c r="X10" s="61">
        <f t="shared" si="25"/>
        <v>8</v>
      </c>
      <c r="Y10" s="61">
        <f t="shared" si="25"/>
        <v>14</v>
      </c>
      <c r="Z10" s="61">
        <f t="shared" si="25"/>
        <v>9</v>
      </c>
      <c r="AA10" s="61">
        <f t="shared" si="25"/>
        <v>3</v>
      </c>
      <c r="AB10" s="61">
        <f t="shared" si="25"/>
        <v>1</v>
      </c>
      <c r="AC10" s="61">
        <f t="shared" si="25"/>
        <v>0</v>
      </c>
      <c r="AD10" s="84" t="str">
        <f t="shared" si="9"/>
        <v>Yes</v>
      </c>
      <c r="AP10" t="s">
        <v>26</v>
      </c>
    </row>
    <row r="11" spans="1:42" ht="47.1" customHeight="1">
      <c r="A11" s="51">
        <v>53</v>
      </c>
      <c r="B11" s="54" t="s">
        <v>53</v>
      </c>
      <c r="C11" s="51">
        <f t="shared" si="10"/>
        <v>12</v>
      </c>
      <c r="D11" s="51">
        <f t="shared" si="10"/>
        <v>15</v>
      </c>
      <c r="E11" s="51">
        <f t="shared" ref="E11:F11" si="26">E73+E96+E119+E142+E165+E188+E211+E234+E257+E280+E303+E326+E349+E372+E395+E418</f>
        <v>8</v>
      </c>
      <c r="F11" s="51">
        <f t="shared" si="26"/>
        <v>19</v>
      </c>
      <c r="G11" s="52">
        <f t="shared" si="0"/>
        <v>0.42105263157894735</v>
      </c>
      <c r="H11" s="51">
        <f t="shared" si="1"/>
        <v>16</v>
      </c>
      <c r="I11" s="51">
        <f t="shared" ref="I11:J11" si="27">I73+I96+I119+I142+I165+I188+I211+I234+I257+I280+I303+I326+I349+I372+I395+I418</f>
        <v>0</v>
      </c>
      <c r="J11" s="51">
        <f t="shared" si="27"/>
        <v>3</v>
      </c>
      <c r="K11" s="52">
        <f t="shared" si="2"/>
        <v>0</v>
      </c>
      <c r="L11" s="51">
        <f t="shared" si="3"/>
        <v>0</v>
      </c>
      <c r="M11" s="51">
        <f t="shared" ref="M11:N11" si="28">M73+M96+M119+M142+M165+M188+M211+M234+M257+M280+M303+M326+M349+M372+M395+M418</f>
        <v>9</v>
      </c>
      <c r="N11" s="51">
        <f t="shared" si="28"/>
        <v>22</v>
      </c>
      <c r="O11" s="52">
        <f t="shared" si="4"/>
        <v>0.40909090909090912</v>
      </c>
      <c r="P11" s="51">
        <f t="shared" si="5"/>
        <v>16</v>
      </c>
      <c r="Q11" s="51">
        <f t="shared" ref="Q11:R11" si="29">Q73+Q96+Q119+Q142+Q165+Q188+Q211+Q234+Q257+Q280+Q303+Q326+Q349+Q372+Q395+Q418</f>
        <v>3</v>
      </c>
      <c r="R11" s="51">
        <f t="shared" si="29"/>
        <v>4</v>
      </c>
      <c r="S11" s="52">
        <f t="shared" si="6"/>
        <v>0.75</v>
      </c>
      <c r="T11" s="51">
        <f t="shared" si="7"/>
        <v>3</v>
      </c>
      <c r="U11" s="51">
        <f t="shared" si="8"/>
        <v>19</v>
      </c>
      <c r="V11" s="51">
        <f t="shared" ref="V11:AC11" si="30">V73+V96+V119+V142+V165+V188+V211+V234+V257+V280+V303+V326+V349+V372+V395+V418</f>
        <v>2</v>
      </c>
      <c r="W11" s="51">
        <f t="shared" si="30"/>
        <v>2</v>
      </c>
      <c r="X11" s="51">
        <f t="shared" si="30"/>
        <v>8</v>
      </c>
      <c r="Y11" s="51">
        <f t="shared" si="30"/>
        <v>10</v>
      </c>
      <c r="Z11" s="51">
        <f t="shared" si="30"/>
        <v>8</v>
      </c>
      <c r="AA11" s="51">
        <f t="shared" si="30"/>
        <v>1</v>
      </c>
      <c r="AB11" s="51">
        <f t="shared" si="30"/>
        <v>1</v>
      </c>
      <c r="AC11" s="51">
        <f t="shared" si="30"/>
        <v>0</v>
      </c>
      <c r="AD11" s="84" t="str">
        <f t="shared" si="9"/>
        <v>Yes</v>
      </c>
      <c r="AP11" t="s">
        <v>44</v>
      </c>
    </row>
    <row r="12" spans="1:42" ht="47.1" customHeight="1">
      <c r="A12" s="61">
        <v>31</v>
      </c>
      <c r="B12" s="62" t="s">
        <v>50</v>
      </c>
      <c r="C12" s="61">
        <f t="shared" si="10"/>
        <v>16</v>
      </c>
      <c r="D12" s="61">
        <f t="shared" si="10"/>
        <v>14</v>
      </c>
      <c r="E12" s="61">
        <f t="shared" ref="E12:F12" si="31">E74+E97+E120+E143+E166+E189+E212+E235+E258+E281+E304+E327+E350+E373+E396+E419</f>
        <v>10</v>
      </c>
      <c r="F12" s="61">
        <f t="shared" si="31"/>
        <v>22</v>
      </c>
      <c r="G12" s="63">
        <f t="shared" si="0"/>
        <v>0.45454545454545453</v>
      </c>
      <c r="H12" s="61">
        <f t="shared" si="1"/>
        <v>20</v>
      </c>
      <c r="I12" s="61">
        <f t="shared" ref="I12:J12" si="32">I74+I97+I120+I143+I166+I189+I212+I235+I258+I281+I304+I327+I350+I373+I396+I419</f>
        <v>0</v>
      </c>
      <c r="J12" s="61">
        <f t="shared" si="32"/>
        <v>0</v>
      </c>
      <c r="K12" s="63">
        <f t="shared" si="2"/>
        <v>0</v>
      </c>
      <c r="L12" s="61">
        <f t="shared" si="3"/>
        <v>0</v>
      </c>
      <c r="M12" s="61">
        <f t="shared" ref="M12:N12" si="33">M74+M97+M120+M143+M166+M189+M212+M235+M258+M281+M304+M327+M350+M373+M396+M419</f>
        <v>10</v>
      </c>
      <c r="N12" s="61">
        <f t="shared" si="33"/>
        <v>22</v>
      </c>
      <c r="O12" s="63">
        <f t="shared" si="4"/>
        <v>0.45454545454545453</v>
      </c>
      <c r="P12" s="61">
        <f t="shared" si="5"/>
        <v>20</v>
      </c>
      <c r="Q12" s="61">
        <f t="shared" ref="Q12:R12" si="34">Q74+Q97+Q120+Q143+Q166+Q189+Q212+Q235+Q258+Q281+Q304+Q327+Q350+Q373+Q396+Q419</f>
        <v>13</v>
      </c>
      <c r="R12" s="61">
        <f t="shared" si="34"/>
        <v>18</v>
      </c>
      <c r="S12" s="63">
        <f t="shared" si="6"/>
        <v>0.72222222222222221</v>
      </c>
      <c r="T12" s="61">
        <f t="shared" si="7"/>
        <v>13</v>
      </c>
      <c r="U12" s="61">
        <f t="shared" si="8"/>
        <v>33</v>
      </c>
      <c r="V12" s="61">
        <f t="shared" ref="V12:AC12" si="35">V74+V97+V120+V143+V166+V189+V212+V235+V258+V281+V304+V327+V350+V373+V396+V419</f>
        <v>1</v>
      </c>
      <c r="W12" s="61">
        <f t="shared" si="35"/>
        <v>7</v>
      </c>
      <c r="X12" s="61">
        <f t="shared" si="35"/>
        <v>18</v>
      </c>
      <c r="Y12" s="61">
        <f t="shared" si="35"/>
        <v>25</v>
      </c>
      <c r="Z12" s="61">
        <f t="shared" si="35"/>
        <v>14</v>
      </c>
      <c r="AA12" s="61">
        <f t="shared" si="35"/>
        <v>2</v>
      </c>
      <c r="AB12" s="61">
        <f t="shared" si="35"/>
        <v>3</v>
      </c>
      <c r="AC12" s="61">
        <f t="shared" si="35"/>
        <v>0</v>
      </c>
      <c r="AD12" s="84" t="str">
        <f t="shared" si="9"/>
        <v>Yes</v>
      </c>
      <c r="AP12" t="s">
        <v>53</v>
      </c>
    </row>
    <row r="13" spans="1:42" ht="47.1" customHeight="1">
      <c r="A13" s="51">
        <v>1</v>
      </c>
      <c r="B13" s="54" t="s">
        <v>2</v>
      </c>
      <c r="C13" s="51">
        <f t="shared" si="10"/>
        <v>15</v>
      </c>
      <c r="D13" s="51">
        <f t="shared" si="10"/>
        <v>37</v>
      </c>
      <c r="E13" s="51">
        <f t="shared" ref="E13:F13" si="36">E75+E98+E121+E144+E167+E190+E213+E236+E259+E282+E305+E328+E351+E374+E397+E420</f>
        <v>29</v>
      </c>
      <c r="F13" s="51">
        <f t="shared" si="36"/>
        <v>67</v>
      </c>
      <c r="G13" s="52">
        <f t="shared" si="0"/>
        <v>0.43283582089552236</v>
      </c>
      <c r="H13" s="51">
        <f t="shared" si="1"/>
        <v>58</v>
      </c>
      <c r="I13" s="51">
        <f t="shared" ref="I13:J13" si="37">I75+I98+I121+I144+I167+I190+I213+I236+I259+I282+I305+I328+I351+I374+I397+I420</f>
        <v>23</v>
      </c>
      <c r="J13" s="51">
        <f t="shared" si="37"/>
        <v>56</v>
      </c>
      <c r="K13" s="52">
        <f t="shared" si="2"/>
        <v>0.4107142857142857</v>
      </c>
      <c r="L13" s="51">
        <f t="shared" si="3"/>
        <v>69</v>
      </c>
      <c r="M13" s="51">
        <f t="shared" ref="M13:N13" si="38">M75+M98+M121+M144+M167+M190+M213+M236+M259+M282+M305+M328+M351+M374+M397+M420</f>
        <v>52</v>
      </c>
      <c r="N13" s="51">
        <f t="shared" si="38"/>
        <v>123</v>
      </c>
      <c r="O13" s="52">
        <f t="shared" si="4"/>
        <v>0.42276422764227645</v>
      </c>
      <c r="P13" s="51">
        <f t="shared" si="5"/>
        <v>127</v>
      </c>
      <c r="Q13" s="51">
        <f t="shared" ref="Q13:R13" si="39">Q75+Q98+Q121+Q144+Q167+Q190+Q213+Q236+Q259+Q282+Q305+Q328+Q351+Q374+Q397+Q420</f>
        <v>49</v>
      </c>
      <c r="R13" s="51">
        <f t="shared" si="39"/>
        <v>64</v>
      </c>
      <c r="S13" s="52">
        <f t="shared" si="6"/>
        <v>0.765625</v>
      </c>
      <c r="T13" s="51">
        <f t="shared" si="7"/>
        <v>49</v>
      </c>
      <c r="U13" s="51">
        <f t="shared" si="8"/>
        <v>176</v>
      </c>
      <c r="V13" s="51">
        <f t="shared" ref="V13:AC13" si="40">V75+V98+V121+V144+V167+V190+V213+V236+V259+V282+V305+V328+V351+V374+V397+V420</f>
        <v>5</v>
      </c>
      <c r="W13" s="51">
        <f t="shared" si="40"/>
        <v>21</v>
      </c>
      <c r="X13" s="51">
        <f t="shared" si="40"/>
        <v>57</v>
      </c>
      <c r="Y13" s="51">
        <f t="shared" si="40"/>
        <v>78</v>
      </c>
      <c r="Z13" s="51">
        <f t="shared" si="40"/>
        <v>14</v>
      </c>
      <c r="AA13" s="51">
        <f t="shared" si="40"/>
        <v>10</v>
      </c>
      <c r="AB13" s="51">
        <f t="shared" si="40"/>
        <v>9</v>
      </c>
      <c r="AC13" s="51">
        <f t="shared" si="40"/>
        <v>1</v>
      </c>
      <c r="AD13" s="84" t="str">
        <f t="shared" si="9"/>
        <v>Yes</v>
      </c>
      <c r="AP13" t="s">
        <v>50</v>
      </c>
    </row>
    <row r="14" spans="1:42" ht="47.1" customHeight="1">
      <c r="A14" s="61">
        <v>25</v>
      </c>
      <c r="B14" s="62" t="s">
        <v>4</v>
      </c>
      <c r="C14" s="61">
        <f t="shared" si="10"/>
        <v>8</v>
      </c>
      <c r="D14" s="61">
        <f t="shared" si="10"/>
        <v>14</v>
      </c>
      <c r="E14" s="61">
        <f t="shared" ref="E14:F14" si="41">E76+E99+E122+E145+E168+E191+E214+E237+E260+E283+E306+E329+E352+E375+E398+E421</f>
        <v>14</v>
      </c>
      <c r="F14" s="61">
        <f t="shared" si="41"/>
        <v>39</v>
      </c>
      <c r="G14" s="63">
        <f t="shared" si="0"/>
        <v>0.35897435897435898</v>
      </c>
      <c r="H14" s="61">
        <f t="shared" si="1"/>
        <v>28</v>
      </c>
      <c r="I14" s="61">
        <f t="shared" ref="I14:J14" si="42">I76+I99+I122+I145+I168+I191+I214+I237+I260+I283+I306+I329+I352+I375+I398+I421</f>
        <v>0</v>
      </c>
      <c r="J14" s="61">
        <f t="shared" si="42"/>
        <v>0</v>
      </c>
      <c r="K14" s="63">
        <f t="shared" si="2"/>
        <v>0</v>
      </c>
      <c r="L14" s="61">
        <f t="shared" si="3"/>
        <v>0</v>
      </c>
      <c r="M14" s="61">
        <f t="shared" ref="M14:N14" si="43">M76+M99+M122+M145+M168+M191+M214+M237+M260+M283+M306+M329+M352+M375+M398+M421</f>
        <v>14</v>
      </c>
      <c r="N14" s="61">
        <f t="shared" si="43"/>
        <v>39</v>
      </c>
      <c r="O14" s="63">
        <f t="shared" si="4"/>
        <v>0.35897435897435898</v>
      </c>
      <c r="P14" s="61">
        <f t="shared" si="5"/>
        <v>28</v>
      </c>
      <c r="Q14" s="61">
        <f t="shared" ref="Q14:R14" si="44">Q76+Q99+Q122+Q145+Q168+Q191+Q214+Q237+Q260+Q283+Q306+Q329+Q352+Q375+Q398+Q421</f>
        <v>10</v>
      </c>
      <c r="R14" s="61">
        <f t="shared" si="44"/>
        <v>28</v>
      </c>
      <c r="S14" s="63">
        <f t="shared" si="6"/>
        <v>0.35714285714285715</v>
      </c>
      <c r="T14" s="61">
        <f t="shared" si="7"/>
        <v>10</v>
      </c>
      <c r="U14" s="61">
        <f t="shared" si="8"/>
        <v>38</v>
      </c>
      <c r="V14" s="61">
        <f t="shared" ref="V14:AC14" si="45">V76+V99+V122+V145+V168+V191+V214+V237+V260+V283+V306+V329+V352+V375+V398+V421</f>
        <v>2</v>
      </c>
      <c r="W14" s="61">
        <f t="shared" si="45"/>
        <v>9</v>
      </c>
      <c r="X14" s="61">
        <f t="shared" si="45"/>
        <v>28</v>
      </c>
      <c r="Y14" s="61">
        <f t="shared" si="45"/>
        <v>37</v>
      </c>
      <c r="Z14" s="61">
        <f t="shared" si="45"/>
        <v>5</v>
      </c>
      <c r="AA14" s="61">
        <f t="shared" si="45"/>
        <v>2</v>
      </c>
      <c r="AB14" s="61">
        <f t="shared" si="45"/>
        <v>10</v>
      </c>
      <c r="AC14" s="61">
        <f t="shared" si="45"/>
        <v>0</v>
      </c>
      <c r="AD14" s="84" t="str">
        <f t="shared" si="9"/>
        <v>Yes</v>
      </c>
      <c r="AP14" t="s">
        <v>2</v>
      </c>
    </row>
    <row r="15" spans="1:42" ht="47.1" customHeight="1">
      <c r="A15" s="51">
        <v>14</v>
      </c>
      <c r="B15" s="54" t="s">
        <v>69</v>
      </c>
      <c r="C15" s="51">
        <f t="shared" si="10"/>
        <v>7</v>
      </c>
      <c r="D15" s="51">
        <f t="shared" si="10"/>
        <v>18</v>
      </c>
      <c r="E15" s="51">
        <f t="shared" ref="E15:F15" si="46">E77+E100+E123+E146+E169+E192+E215+E238+E261+E284+E307+E330+E353+E376+E399+E422</f>
        <v>23</v>
      </c>
      <c r="F15" s="51">
        <f t="shared" si="46"/>
        <v>65</v>
      </c>
      <c r="G15" s="52">
        <f t="shared" si="0"/>
        <v>0.35384615384615387</v>
      </c>
      <c r="H15" s="51">
        <f t="shared" si="1"/>
        <v>46</v>
      </c>
      <c r="I15" s="51">
        <f t="shared" ref="I15:J15" si="47">I77+I100+I123+I146+I169+I192+I215+I238+I261+I284+I307+I330+I353+I376+I399+I422</f>
        <v>2</v>
      </c>
      <c r="J15" s="51">
        <f t="shared" si="47"/>
        <v>7</v>
      </c>
      <c r="K15" s="52">
        <f t="shared" si="2"/>
        <v>0.2857142857142857</v>
      </c>
      <c r="L15" s="51">
        <f t="shared" si="3"/>
        <v>6</v>
      </c>
      <c r="M15" s="51">
        <f t="shared" ref="M15:N15" si="48">M77+M100+M123+M146+M169+M192+M215+M238+M261+M284+M307+M330+M353+M376+M399+M422</f>
        <v>25</v>
      </c>
      <c r="N15" s="51">
        <f t="shared" si="48"/>
        <v>72</v>
      </c>
      <c r="O15" s="52">
        <f t="shared" si="4"/>
        <v>0.34722222222222221</v>
      </c>
      <c r="P15" s="51">
        <f t="shared" si="5"/>
        <v>52</v>
      </c>
      <c r="Q15" s="51">
        <f t="shared" ref="Q15:R15" si="49">Q77+Q100+Q123+Q146+Q169+Q192+Q215+Q238+Q261+Q284+Q307+Q330+Q353+Q376+Q399+Q422</f>
        <v>21</v>
      </c>
      <c r="R15" s="51">
        <f t="shared" si="49"/>
        <v>31</v>
      </c>
      <c r="S15" s="52">
        <f t="shared" si="6"/>
        <v>0.67741935483870963</v>
      </c>
      <c r="T15" s="51">
        <f t="shared" si="7"/>
        <v>21</v>
      </c>
      <c r="U15" s="51">
        <f t="shared" si="8"/>
        <v>73</v>
      </c>
      <c r="V15" s="51">
        <f t="shared" ref="V15:AC15" si="50">V77+V100+V123+V146+V169+V192+V215+V238+V261+V284+V307+V330+V353+V376+V399+V422</f>
        <v>12</v>
      </c>
      <c r="W15" s="51">
        <f t="shared" si="50"/>
        <v>8</v>
      </c>
      <c r="X15" s="51">
        <f t="shared" si="50"/>
        <v>13</v>
      </c>
      <c r="Y15" s="51">
        <f t="shared" si="50"/>
        <v>21</v>
      </c>
      <c r="Z15" s="51">
        <f t="shared" si="50"/>
        <v>23</v>
      </c>
      <c r="AA15" s="51">
        <f t="shared" si="50"/>
        <v>13</v>
      </c>
      <c r="AB15" s="51">
        <f t="shared" si="50"/>
        <v>0</v>
      </c>
      <c r="AC15" s="51">
        <f t="shared" si="50"/>
        <v>4</v>
      </c>
      <c r="AD15" s="84" t="str">
        <f t="shared" si="9"/>
        <v>Yes</v>
      </c>
      <c r="AP15" t="s">
        <v>4</v>
      </c>
    </row>
    <row r="16" spans="1:42" ht="47.1" customHeight="1">
      <c r="A16" s="61">
        <v>11</v>
      </c>
      <c r="B16" s="62" t="s">
        <v>46</v>
      </c>
      <c r="C16" s="61">
        <f t="shared" si="10"/>
        <v>16</v>
      </c>
      <c r="D16" s="61">
        <f t="shared" si="10"/>
        <v>40</v>
      </c>
      <c r="E16" s="61">
        <f t="shared" ref="E16:F16" si="51">E78+E101+E124+E147+E170+E193+E216+E239+E262+E285+E308+E331+E354+E377+E400+E423</f>
        <v>32</v>
      </c>
      <c r="F16" s="61">
        <f t="shared" si="51"/>
        <v>79</v>
      </c>
      <c r="G16" s="63">
        <f t="shared" si="0"/>
        <v>0.4050632911392405</v>
      </c>
      <c r="H16" s="61">
        <f t="shared" si="1"/>
        <v>64</v>
      </c>
      <c r="I16" s="61">
        <f t="shared" ref="I16:J16" si="52">I78+I101+I124+I147+I170+I193+I216+I239+I262+I285+I308+I331+I354+I377+I400+I423</f>
        <v>1</v>
      </c>
      <c r="J16" s="61">
        <f t="shared" si="52"/>
        <v>3</v>
      </c>
      <c r="K16" s="63">
        <f t="shared" si="2"/>
        <v>0.33333333333333331</v>
      </c>
      <c r="L16" s="61">
        <f t="shared" si="3"/>
        <v>3</v>
      </c>
      <c r="M16" s="61">
        <f t="shared" ref="M16:N16" si="53">M78+M101+M124+M147+M170+M193+M216+M239+M262+M285+M308+M331+M354+M377+M400+M423</f>
        <v>33</v>
      </c>
      <c r="N16" s="61">
        <f t="shared" si="53"/>
        <v>82</v>
      </c>
      <c r="O16" s="63">
        <f t="shared" si="4"/>
        <v>0.40243902439024393</v>
      </c>
      <c r="P16" s="61">
        <f t="shared" si="5"/>
        <v>67</v>
      </c>
      <c r="Q16" s="61">
        <f t="shared" ref="Q16:R16" si="54">Q78+Q101+Q124+Q147+Q170+Q193+Q216+Q239+Q262+Q285+Q308+Q331+Q354+Q377+Q400+Q423</f>
        <v>14</v>
      </c>
      <c r="R16" s="61">
        <f t="shared" si="54"/>
        <v>28</v>
      </c>
      <c r="S16" s="63">
        <f t="shared" si="6"/>
        <v>0.5</v>
      </c>
      <c r="T16" s="61">
        <f t="shared" si="7"/>
        <v>14</v>
      </c>
      <c r="U16" s="61">
        <f t="shared" si="8"/>
        <v>81</v>
      </c>
      <c r="V16" s="61">
        <f t="shared" ref="V16:AC16" si="55">V78+V101+V124+V147+V170+V193+V216+V239+V262+V285+V308+V331+V354+V377+V400+V423</f>
        <v>5</v>
      </c>
      <c r="W16" s="61">
        <f t="shared" si="55"/>
        <v>29</v>
      </c>
      <c r="X16" s="61">
        <f t="shared" si="55"/>
        <v>24</v>
      </c>
      <c r="Y16" s="61">
        <f t="shared" si="55"/>
        <v>53</v>
      </c>
      <c r="Z16" s="61">
        <f t="shared" si="55"/>
        <v>18</v>
      </c>
      <c r="AA16" s="61">
        <f t="shared" si="55"/>
        <v>44</v>
      </c>
      <c r="AB16" s="61">
        <f t="shared" si="55"/>
        <v>1</v>
      </c>
      <c r="AC16" s="61">
        <f t="shared" si="55"/>
        <v>0</v>
      </c>
      <c r="AD16" s="84" t="str">
        <f t="shared" si="9"/>
        <v>Yes</v>
      </c>
      <c r="AP16" t="s">
        <v>47</v>
      </c>
    </row>
    <row r="17" spans="1:42" ht="47.1" customHeight="1">
      <c r="A17" s="51">
        <v>35</v>
      </c>
      <c r="B17" s="54" t="s">
        <v>51</v>
      </c>
      <c r="C17" s="51">
        <f t="shared" si="10"/>
        <v>8</v>
      </c>
      <c r="D17" s="51">
        <f t="shared" si="10"/>
        <v>8</v>
      </c>
      <c r="E17" s="51">
        <f t="shared" ref="E17:F17" si="56">E79+E102+E125+E148+E171+E194+E217+E240+E263+E286+E309+E332+E355+E378+E401+E424</f>
        <v>1</v>
      </c>
      <c r="F17" s="51">
        <f t="shared" si="56"/>
        <v>2</v>
      </c>
      <c r="G17" s="52">
        <f t="shared" si="0"/>
        <v>0.5</v>
      </c>
      <c r="H17" s="51">
        <f t="shared" si="1"/>
        <v>2</v>
      </c>
      <c r="I17" s="51">
        <f t="shared" ref="I17:J17" si="57">I79+I102+I125+I148+I171+I194+I217+I240+I263+I286+I309+I332+I355+I378+I401+I424</f>
        <v>2</v>
      </c>
      <c r="J17" s="51">
        <f t="shared" si="57"/>
        <v>3</v>
      </c>
      <c r="K17" s="52">
        <f t="shared" si="2"/>
        <v>0.66666666666666663</v>
      </c>
      <c r="L17" s="51">
        <f t="shared" si="3"/>
        <v>6</v>
      </c>
      <c r="M17" s="51">
        <f t="shared" ref="M17:N17" si="58">M79+M102+M125+M148+M171+M194+M217+M240+M263+M286+M309+M332+M355+M378+M401+M424</f>
        <v>3</v>
      </c>
      <c r="N17" s="51">
        <f t="shared" si="58"/>
        <v>5</v>
      </c>
      <c r="O17" s="52">
        <f t="shared" si="4"/>
        <v>0.6</v>
      </c>
      <c r="P17" s="51">
        <f t="shared" si="5"/>
        <v>8</v>
      </c>
      <c r="Q17" s="51">
        <f t="shared" ref="Q17:R17" si="59">Q79+Q102+Q125+Q148+Q171+Q194+Q217+Q240+Q263+Q286+Q309+Q332+Q355+Q378+Q401+Q424</f>
        <v>0</v>
      </c>
      <c r="R17" s="51">
        <f t="shared" si="59"/>
        <v>0</v>
      </c>
      <c r="S17" s="52">
        <f t="shared" si="6"/>
        <v>0</v>
      </c>
      <c r="T17" s="51">
        <f t="shared" si="7"/>
        <v>0</v>
      </c>
      <c r="U17" s="51">
        <f t="shared" si="8"/>
        <v>8</v>
      </c>
      <c r="V17" s="51">
        <f t="shared" ref="V17:AC17" si="60">V79+V102+V125+V148+V171+V194+V217+V240+V263+V286+V309+V332+V355+V378+V401+V424</f>
        <v>0</v>
      </c>
      <c r="W17" s="51">
        <f t="shared" si="60"/>
        <v>1</v>
      </c>
      <c r="X17" s="51">
        <f t="shared" si="60"/>
        <v>2</v>
      </c>
      <c r="Y17" s="51">
        <f t="shared" si="60"/>
        <v>3</v>
      </c>
      <c r="Z17" s="51">
        <f t="shared" si="60"/>
        <v>8</v>
      </c>
      <c r="AA17" s="51">
        <f t="shared" si="60"/>
        <v>0</v>
      </c>
      <c r="AB17" s="51">
        <f t="shared" si="60"/>
        <v>0</v>
      </c>
      <c r="AC17" s="51">
        <f t="shared" si="60"/>
        <v>0</v>
      </c>
      <c r="AD17" s="84" t="str">
        <f t="shared" si="9"/>
        <v>Yes</v>
      </c>
      <c r="AP17" t="s">
        <v>46</v>
      </c>
    </row>
    <row r="18" spans="1:42" ht="47.1" customHeight="1">
      <c r="A18" s="61">
        <v>21</v>
      </c>
      <c r="B18" s="62" t="s">
        <v>70</v>
      </c>
      <c r="C18" s="61">
        <f t="shared" si="10"/>
        <v>16</v>
      </c>
      <c r="D18" s="61">
        <f t="shared" si="10"/>
        <v>37</v>
      </c>
      <c r="E18" s="61">
        <f t="shared" ref="E18:F18" si="61">E80+E103+E126+E149+E172+E195+E218+E241+E264+E287+E310+E333+E356+E379+E402+E425</f>
        <v>28</v>
      </c>
      <c r="F18" s="61">
        <f t="shared" si="61"/>
        <v>74</v>
      </c>
      <c r="G18" s="63">
        <f t="shared" si="0"/>
        <v>0.3783783783783784</v>
      </c>
      <c r="H18" s="61">
        <f t="shared" si="1"/>
        <v>56</v>
      </c>
      <c r="I18" s="61">
        <f t="shared" ref="I18:J18" si="62">I80+I103+I126+I149+I172+I195+I218+I241+I264+I287+I310+I333+I356+I379+I402+I425</f>
        <v>1</v>
      </c>
      <c r="J18" s="61">
        <f t="shared" si="62"/>
        <v>3</v>
      </c>
      <c r="K18" s="63">
        <f t="shared" si="2"/>
        <v>0.33333333333333331</v>
      </c>
      <c r="L18" s="61">
        <f t="shared" si="3"/>
        <v>3</v>
      </c>
      <c r="M18" s="61">
        <f t="shared" ref="M18:N18" si="63">M80+M103+M126+M149+M172+M195+M218+M241+M264+M287+M310+M333+M356+M379+M402+M425</f>
        <v>29</v>
      </c>
      <c r="N18" s="61">
        <f t="shared" si="63"/>
        <v>77</v>
      </c>
      <c r="O18" s="63">
        <f t="shared" si="4"/>
        <v>0.37662337662337664</v>
      </c>
      <c r="P18" s="61">
        <f t="shared" si="5"/>
        <v>59</v>
      </c>
      <c r="Q18" s="61">
        <f t="shared" ref="Q18:R18" si="64">Q80+Q103+Q126+Q149+Q172+Q195+Q218+Q241+Q264+Q287+Q310+Q333+Q356+Q379+Q402+Q425</f>
        <v>21</v>
      </c>
      <c r="R18" s="61">
        <f t="shared" si="64"/>
        <v>45</v>
      </c>
      <c r="S18" s="63">
        <f t="shared" si="6"/>
        <v>0.46666666666666667</v>
      </c>
      <c r="T18" s="61">
        <f t="shared" si="7"/>
        <v>21</v>
      </c>
      <c r="U18" s="61">
        <f t="shared" si="8"/>
        <v>80</v>
      </c>
      <c r="V18" s="61">
        <f t="shared" ref="V18:AC18" si="65">V80+V103+V126+V149+V172+V195+V218+V241+V264+V287+V310+V333+V356+V379+V402+V425</f>
        <v>11</v>
      </c>
      <c r="W18" s="61">
        <f t="shared" si="65"/>
        <v>14</v>
      </c>
      <c r="X18" s="61">
        <f t="shared" si="65"/>
        <v>34</v>
      </c>
      <c r="Y18" s="61">
        <f t="shared" si="65"/>
        <v>48</v>
      </c>
      <c r="Z18" s="61">
        <f t="shared" si="65"/>
        <v>27</v>
      </c>
      <c r="AA18" s="61">
        <f t="shared" si="65"/>
        <v>18</v>
      </c>
      <c r="AB18" s="61">
        <f t="shared" si="65"/>
        <v>2</v>
      </c>
      <c r="AC18" s="61">
        <f t="shared" si="65"/>
        <v>2</v>
      </c>
      <c r="AD18" s="84" t="str">
        <f t="shared" si="9"/>
        <v>Yes</v>
      </c>
      <c r="AP18" t="s">
        <v>51</v>
      </c>
    </row>
    <row r="19" spans="1:42" ht="47.1" customHeight="1">
      <c r="A19" s="51">
        <v>5</v>
      </c>
      <c r="B19" s="54" t="s">
        <v>45</v>
      </c>
      <c r="C19" s="51">
        <f t="shared" si="10"/>
        <v>10</v>
      </c>
      <c r="D19" s="51">
        <f t="shared" si="10"/>
        <v>6</v>
      </c>
      <c r="E19" s="51">
        <f t="shared" ref="E19:F19" si="66">E81+E104+E127+E150+E173+E196+E219+E242+E265+E288+E311+E334+E357+E380+E403+E426</f>
        <v>2</v>
      </c>
      <c r="F19" s="51">
        <f t="shared" si="66"/>
        <v>14</v>
      </c>
      <c r="G19" s="52">
        <f t="shared" si="0"/>
        <v>0.14285714285714285</v>
      </c>
      <c r="H19" s="51">
        <f t="shared" si="1"/>
        <v>4</v>
      </c>
      <c r="I19" s="51">
        <f t="shared" ref="I19:J19" si="67">I81+I104+I127+I150+I173+I196+I219+I242+I265+I288+I311+I334+I357+I380+I403+I426</f>
        <v>0</v>
      </c>
      <c r="J19" s="51">
        <f t="shared" si="67"/>
        <v>7</v>
      </c>
      <c r="K19" s="52">
        <f t="shared" si="2"/>
        <v>0</v>
      </c>
      <c r="L19" s="51">
        <f t="shared" si="3"/>
        <v>0</v>
      </c>
      <c r="M19" s="51">
        <f t="shared" ref="M19:N19" si="68">M81+M104+M127+M150+M173+M196+M219+M242+M265+M288+M311+M334+M357+M380+M403+M426</f>
        <v>2</v>
      </c>
      <c r="N19" s="51">
        <f t="shared" si="68"/>
        <v>21</v>
      </c>
      <c r="O19" s="52">
        <f t="shared" si="4"/>
        <v>9.5238095238095233E-2</v>
      </c>
      <c r="P19" s="51">
        <f t="shared" si="5"/>
        <v>4</v>
      </c>
      <c r="Q19" s="51">
        <f t="shared" ref="Q19:R19" si="69">Q81+Q104+Q127+Q150+Q173+Q196+Q219+Q242+Q265+Q288+Q311+Q334+Q357+Q380+Q403+Q426</f>
        <v>3</v>
      </c>
      <c r="R19" s="51">
        <f t="shared" si="69"/>
        <v>9</v>
      </c>
      <c r="S19" s="52">
        <f t="shared" si="6"/>
        <v>0.33333333333333331</v>
      </c>
      <c r="T19" s="51">
        <f t="shared" si="7"/>
        <v>3</v>
      </c>
      <c r="U19" s="51">
        <f t="shared" si="8"/>
        <v>7</v>
      </c>
      <c r="V19" s="51">
        <f t="shared" ref="V19:AC19" si="70">V81+V104+V127+V150+V173+V196+V219+V242+V265+V288+V311+V334+V357+V380+V403+V426</f>
        <v>0</v>
      </c>
      <c r="W19" s="51">
        <f t="shared" si="70"/>
        <v>0</v>
      </c>
      <c r="X19" s="51">
        <f t="shared" si="70"/>
        <v>5</v>
      </c>
      <c r="Y19" s="51">
        <f t="shared" si="70"/>
        <v>5</v>
      </c>
      <c r="Z19" s="51">
        <f t="shared" si="70"/>
        <v>11</v>
      </c>
      <c r="AA19" s="51">
        <f t="shared" si="70"/>
        <v>2</v>
      </c>
      <c r="AB19" s="51">
        <f t="shared" si="70"/>
        <v>0</v>
      </c>
      <c r="AC19" s="51">
        <f t="shared" si="70"/>
        <v>0</v>
      </c>
      <c r="AD19" s="84" t="str">
        <f t="shared" si="9"/>
        <v>Yes</v>
      </c>
      <c r="AP19" t="s">
        <v>48</v>
      </c>
    </row>
    <row r="20" spans="1:42" ht="47.1" customHeight="1">
      <c r="A20" s="61">
        <v>23</v>
      </c>
      <c r="B20" s="62" t="s">
        <v>49</v>
      </c>
      <c r="C20" s="61">
        <f t="shared" si="10"/>
        <v>15</v>
      </c>
      <c r="D20" s="61">
        <f t="shared" si="10"/>
        <v>43</v>
      </c>
      <c r="E20" s="61">
        <f t="shared" ref="E20:F20" si="71">E82+E105+E128+E151+E174+E197+E220+E243+E266+E289+E312+E335+E358+E381+E404+E427</f>
        <v>36</v>
      </c>
      <c r="F20" s="61">
        <f t="shared" si="71"/>
        <v>69</v>
      </c>
      <c r="G20" s="63">
        <f t="shared" si="0"/>
        <v>0.52173913043478259</v>
      </c>
      <c r="H20" s="61">
        <f t="shared" si="1"/>
        <v>72</v>
      </c>
      <c r="I20" s="61">
        <f t="shared" ref="I20:J20" si="72">I82+I105+I128+I151+I174+I197+I220+I243+I266+I289+I312+I335+I358+I381+I404+I427</f>
        <v>1</v>
      </c>
      <c r="J20" s="61">
        <f t="shared" si="72"/>
        <v>6</v>
      </c>
      <c r="K20" s="63">
        <f t="shared" si="2"/>
        <v>0.16666666666666666</v>
      </c>
      <c r="L20" s="61">
        <f t="shared" si="3"/>
        <v>3</v>
      </c>
      <c r="M20" s="61">
        <f t="shared" ref="M20:N20" si="73">M82+M105+M128+M151+M174+M197+M220+M243+M266+M289+M312+M335+M358+M381+M404+M427</f>
        <v>38</v>
      </c>
      <c r="N20" s="61">
        <f t="shared" si="73"/>
        <v>77</v>
      </c>
      <c r="O20" s="63">
        <f t="shared" si="4"/>
        <v>0.4935064935064935</v>
      </c>
      <c r="P20" s="61">
        <f t="shared" si="5"/>
        <v>75</v>
      </c>
      <c r="Q20" s="61">
        <f t="shared" ref="Q20:R20" si="74">Q82+Q105+Q128+Q151+Q174+Q197+Q220+Q243+Q266+Q289+Q312+Q335+Q358+Q381+Q404+Q427</f>
        <v>20</v>
      </c>
      <c r="R20" s="61">
        <f t="shared" si="74"/>
        <v>33</v>
      </c>
      <c r="S20" s="63">
        <f t="shared" si="6"/>
        <v>0.60606060606060608</v>
      </c>
      <c r="T20" s="61">
        <f t="shared" si="7"/>
        <v>20</v>
      </c>
      <c r="U20" s="61">
        <f t="shared" si="8"/>
        <v>95</v>
      </c>
      <c r="V20" s="61">
        <f t="shared" ref="V20:AC20" si="75">V82+V105+V128+V151+V174+V197+V220+V243+V266+V289+V312+V335+V358+V381+V404+V427</f>
        <v>13</v>
      </c>
      <c r="W20" s="61">
        <f t="shared" si="75"/>
        <v>11</v>
      </c>
      <c r="X20" s="61">
        <f t="shared" si="75"/>
        <v>21</v>
      </c>
      <c r="Y20" s="61">
        <f t="shared" si="75"/>
        <v>32</v>
      </c>
      <c r="Z20" s="61">
        <f t="shared" si="75"/>
        <v>25</v>
      </c>
      <c r="AA20" s="61">
        <f t="shared" si="75"/>
        <v>17</v>
      </c>
      <c r="AB20" s="61">
        <f t="shared" si="75"/>
        <v>4</v>
      </c>
      <c r="AC20" s="61">
        <f t="shared" si="75"/>
        <v>0</v>
      </c>
      <c r="AD20" s="84" t="str">
        <f t="shared" si="9"/>
        <v>Yes</v>
      </c>
      <c r="AP20" t="s">
        <v>45</v>
      </c>
    </row>
    <row r="21" spans="1:42" ht="47.1" customHeight="1">
      <c r="A21" s="51">
        <v>14</v>
      </c>
      <c r="B21" s="54" t="s">
        <v>111</v>
      </c>
      <c r="C21" s="51">
        <f t="shared" si="10"/>
        <v>1</v>
      </c>
      <c r="D21" s="51">
        <f t="shared" si="10"/>
        <v>0</v>
      </c>
      <c r="E21" s="51">
        <f t="shared" ref="E21:F21" si="76">E83+E106+E129+E152+E175+E198+E221+E244+E267+E290+E313+E336+E359+E382+E405+E428</f>
        <v>1</v>
      </c>
      <c r="F21" s="51">
        <f t="shared" si="76"/>
        <v>4</v>
      </c>
      <c r="G21" s="52">
        <f t="shared" ref="G21" si="77">IF(E21&gt;0,E21/F21,0)</f>
        <v>0.25</v>
      </c>
      <c r="H21" s="51">
        <f t="shared" ref="H21" si="78">E21*2</f>
        <v>2</v>
      </c>
      <c r="I21" s="51">
        <f t="shared" ref="I21:J21" si="79">I83+I106+I129+I152+I175+I198+I221+I244+I267+I290+I313+I336+I359+I382+I405+I428</f>
        <v>0</v>
      </c>
      <c r="J21" s="51">
        <f t="shared" si="79"/>
        <v>0</v>
      </c>
      <c r="K21" s="52">
        <f t="shared" ref="K21" si="80">IF(I21&gt;0,I21/J21,0)</f>
        <v>0</v>
      </c>
      <c r="L21" s="51">
        <f t="shared" ref="L21" si="81">I21*3</f>
        <v>0</v>
      </c>
      <c r="M21" s="51">
        <f t="shared" ref="M21:N21" si="82">M83+M106+M129+M152+M175+M198+M221+M244+M267+M290+M313+M336+M359+M382+M405+M428</f>
        <v>1</v>
      </c>
      <c r="N21" s="51">
        <f t="shared" si="82"/>
        <v>4</v>
      </c>
      <c r="O21" s="52">
        <f t="shared" ref="O21" si="83">IF(M21&gt;0,M21/N21,0)</f>
        <v>0.25</v>
      </c>
      <c r="P21" s="51">
        <f t="shared" ref="P21" si="84">H21+L21</f>
        <v>2</v>
      </c>
      <c r="Q21" s="51">
        <f t="shared" ref="Q21:R21" si="85">Q83+Q106+Q129+Q152+Q175+Q198+Q221+Q244+Q267+Q290+Q313+Q336+Q359+Q382+Q405+Q428</f>
        <v>0</v>
      </c>
      <c r="R21" s="51">
        <f t="shared" si="85"/>
        <v>2</v>
      </c>
      <c r="S21" s="52">
        <f t="shared" ref="S21" si="86">IF(Q21&gt;0,Q21/R21,0)</f>
        <v>0</v>
      </c>
      <c r="T21" s="51">
        <f t="shared" ref="T21" si="87">Q21</f>
        <v>0</v>
      </c>
      <c r="U21" s="51">
        <f t="shared" ref="U21" si="88">H21+T21+L21</f>
        <v>2</v>
      </c>
      <c r="V21" s="51">
        <f t="shared" ref="V21:AC21" si="89">V83+V106+V129+V152+V175+V198+V221+V244+V267+V290+V313+V336+V359+V382+V405+V428</f>
        <v>0</v>
      </c>
      <c r="W21" s="51">
        <f t="shared" si="89"/>
        <v>0</v>
      </c>
      <c r="X21" s="51">
        <f t="shared" si="89"/>
        <v>0</v>
      </c>
      <c r="Y21" s="51">
        <f t="shared" si="89"/>
        <v>0</v>
      </c>
      <c r="Z21" s="51">
        <f t="shared" si="89"/>
        <v>0</v>
      </c>
      <c r="AA21" s="51">
        <f t="shared" si="89"/>
        <v>0</v>
      </c>
      <c r="AB21" s="51">
        <f t="shared" si="89"/>
        <v>0</v>
      </c>
      <c r="AC21" s="51">
        <f t="shared" si="89"/>
        <v>0</v>
      </c>
      <c r="AD21" s="59"/>
    </row>
    <row r="22" spans="1:42" ht="47.1" customHeight="1">
      <c r="A22" s="58"/>
      <c r="B22" s="121" t="s">
        <v>60</v>
      </c>
      <c r="C22" s="121">
        <f>MAX(C7:C21)</f>
        <v>16</v>
      </c>
      <c r="D22" s="121">
        <f>SUM(D7:D21)</f>
        <v>287</v>
      </c>
      <c r="E22" s="121">
        <f>SUM(E7:E21)</f>
        <v>235</v>
      </c>
      <c r="F22" s="121">
        <f>SUM(F7:F21)</f>
        <v>600</v>
      </c>
      <c r="G22" s="122">
        <f t="shared" si="0"/>
        <v>0.39166666666666666</v>
      </c>
      <c r="H22" s="123">
        <f t="shared" si="1"/>
        <v>470</v>
      </c>
      <c r="I22" s="121">
        <f>SUM(I7:I21)</f>
        <v>45</v>
      </c>
      <c r="J22" s="121">
        <f>SUM(J7:J21)</f>
        <v>123</v>
      </c>
      <c r="K22" s="122">
        <f t="shared" si="2"/>
        <v>0.36585365853658536</v>
      </c>
      <c r="L22" s="123">
        <f t="shared" si="3"/>
        <v>135</v>
      </c>
      <c r="M22" s="121">
        <f>SUM(M7:M21)</f>
        <v>282</v>
      </c>
      <c r="N22" s="121">
        <f>SUM(N7:N21)</f>
        <v>725</v>
      </c>
      <c r="O22" s="122">
        <f t="shared" si="4"/>
        <v>0.38896551724137929</v>
      </c>
      <c r="P22" s="123">
        <f t="shared" si="5"/>
        <v>605</v>
      </c>
      <c r="Q22" s="121">
        <f>SUM(Q7:Q21)</f>
        <v>237</v>
      </c>
      <c r="R22" s="121">
        <f>SUM(R7:R21)</f>
        <v>381</v>
      </c>
      <c r="S22" s="122">
        <f t="shared" si="6"/>
        <v>0.62204724409448819</v>
      </c>
      <c r="T22" s="121">
        <f>SUM(T7:T21)</f>
        <v>237</v>
      </c>
      <c r="U22" s="123">
        <f t="shared" si="8"/>
        <v>842</v>
      </c>
      <c r="V22" s="121">
        <f>SUM(V7:V21)</f>
        <v>74</v>
      </c>
      <c r="W22" s="121">
        <f>SUM(W7:W21)</f>
        <v>124</v>
      </c>
      <c r="X22" s="121">
        <f>SUM(X7:X21)</f>
        <v>259</v>
      </c>
      <c r="Y22" s="121">
        <f>SUM(Y7:Y21)</f>
        <v>383</v>
      </c>
      <c r="Z22" s="121">
        <f>SUM(Z7:Z21)</f>
        <v>208</v>
      </c>
      <c r="AA22" s="121">
        <f>SUM(AA7:AA21)</f>
        <v>129</v>
      </c>
      <c r="AB22" s="121">
        <f>SUM(AB7:AB21)</f>
        <v>37</v>
      </c>
      <c r="AC22" s="121">
        <f>SUM(AC7:AC21)</f>
        <v>8</v>
      </c>
      <c r="AD22" s="59"/>
    </row>
    <row r="23" spans="1:42" ht="47.1" customHeight="1">
      <c r="A23" s="53"/>
      <c r="B23" s="51" t="s">
        <v>61</v>
      </c>
      <c r="C23" s="51">
        <f>MAX(C7:C22)</f>
        <v>16</v>
      </c>
      <c r="D23" s="60">
        <f>D46</f>
        <v>17.9375</v>
      </c>
      <c r="E23" s="60">
        <f>E46</f>
        <v>14.6875</v>
      </c>
      <c r="F23" s="60">
        <f>F46</f>
        <v>37.5</v>
      </c>
      <c r="G23" s="120">
        <f t="shared" si="0"/>
        <v>0.39166666666666666</v>
      </c>
      <c r="H23" s="60">
        <f>H46</f>
        <v>29.375</v>
      </c>
      <c r="I23" s="60">
        <f>I46</f>
        <v>2.8125</v>
      </c>
      <c r="J23" s="60">
        <f>J46</f>
        <v>7.6875</v>
      </c>
      <c r="K23" s="120">
        <f t="shared" si="2"/>
        <v>0.36585365853658536</v>
      </c>
      <c r="L23" s="60">
        <f>L46</f>
        <v>8.4375</v>
      </c>
      <c r="M23" s="60">
        <f>M46</f>
        <v>17.625</v>
      </c>
      <c r="N23" s="60">
        <f>N46</f>
        <v>45.3125</v>
      </c>
      <c r="O23" s="120">
        <f t="shared" si="4"/>
        <v>0.38896551724137929</v>
      </c>
      <c r="P23" s="60">
        <f>P46</f>
        <v>37.8125</v>
      </c>
      <c r="Q23" s="60">
        <f>Q46</f>
        <v>14.8125</v>
      </c>
      <c r="R23" s="60">
        <f>R46</f>
        <v>23.8125</v>
      </c>
      <c r="S23" s="120">
        <f t="shared" si="6"/>
        <v>0.62204724409448819</v>
      </c>
      <c r="T23" s="60">
        <f t="shared" ref="T23:AC23" si="90">T46</f>
        <v>14.8125</v>
      </c>
      <c r="U23" s="60">
        <f t="shared" si="90"/>
        <v>52.625</v>
      </c>
      <c r="V23" s="60">
        <f t="shared" si="90"/>
        <v>4.625</v>
      </c>
      <c r="W23" s="60">
        <f t="shared" si="90"/>
        <v>7.75</v>
      </c>
      <c r="X23" s="60">
        <f t="shared" si="90"/>
        <v>16.1875</v>
      </c>
      <c r="Y23" s="60">
        <f t="shared" si="90"/>
        <v>23.9375</v>
      </c>
      <c r="Z23" s="60">
        <f t="shared" si="90"/>
        <v>13</v>
      </c>
      <c r="AA23" s="60">
        <f t="shared" si="90"/>
        <v>8.0625</v>
      </c>
      <c r="AB23" s="60">
        <f t="shared" si="90"/>
        <v>2.3125</v>
      </c>
      <c r="AC23" s="60">
        <f t="shared" si="90"/>
        <v>0.5</v>
      </c>
      <c r="AD23" s="44"/>
    </row>
    <row r="24" spans="1:42">
      <c r="AP24" t="s">
        <v>49</v>
      </c>
    </row>
    <row r="25" spans="1:42" ht="46.5">
      <c r="O25" s="69" t="s">
        <v>65</v>
      </c>
    </row>
    <row r="26" spans="1:42" ht="18">
      <c r="O26" s="46" t="str">
        <f>O3</f>
        <v>Stats Updated Through 2/14/2012 Hartland Game</v>
      </c>
    </row>
    <row r="27" spans="1:42" ht="20.100000000000001" customHeight="1">
      <c r="O27" s="46"/>
    </row>
    <row r="28" spans="1:42" ht="20.100000000000001" customHeight="1"/>
    <row r="29" spans="1:42" ht="20.25">
      <c r="A29" s="48" t="s">
        <v>20</v>
      </c>
      <c r="G29" s="22"/>
      <c r="H29" s="5"/>
      <c r="I29" s="5"/>
      <c r="J29" s="5"/>
      <c r="K29" s="5"/>
      <c r="L29" s="5"/>
      <c r="M29" s="5"/>
      <c r="N29" s="5"/>
      <c r="O29" s="5"/>
      <c r="P29" s="5"/>
      <c r="Q29" s="1"/>
      <c r="R29" s="25"/>
      <c r="S29" s="27"/>
      <c r="T29" s="26"/>
      <c r="U29" s="26"/>
      <c r="V29" s="1"/>
      <c r="W29" s="1"/>
      <c r="X29" s="1"/>
      <c r="Y29" s="1"/>
      <c r="Z29" s="1"/>
      <c r="AA29" s="1"/>
    </row>
    <row r="30" spans="1:42" ht="47.1" customHeight="1">
      <c r="A30" s="49" t="s">
        <v>0</v>
      </c>
      <c r="B30" s="49" t="s">
        <v>1</v>
      </c>
      <c r="C30" s="49" t="s">
        <v>55</v>
      </c>
      <c r="D30" s="49" t="s">
        <v>56</v>
      </c>
      <c r="E30" s="49" t="s">
        <v>6</v>
      </c>
      <c r="F30" s="49" t="s">
        <v>7</v>
      </c>
      <c r="G30" s="55" t="s">
        <v>13</v>
      </c>
      <c r="H30" s="50" t="s">
        <v>15</v>
      </c>
      <c r="I30" s="50" t="s">
        <v>28</v>
      </c>
      <c r="J30" s="50" t="s">
        <v>29</v>
      </c>
      <c r="K30" s="50" t="s">
        <v>27</v>
      </c>
      <c r="L30" s="50" t="s">
        <v>30</v>
      </c>
      <c r="M30" s="50" t="s">
        <v>35</v>
      </c>
      <c r="N30" s="50" t="s">
        <v>36</v>
      </c>
      <c r="O30" s="50" t="s">
        <v>37</v>
      </c>
      <c r="P30" s="50" t="s">
        <v>38</v>
      </c>
      <c r="Q30" s="49" t="s">
        <v>9</v>
      </c>
      <c r="R30" s="49" t="s">
        <v>8</v>
      </c>
      <c r="S30" s="55" t="s">
        <v>14</v>
      </c>
      <c r="T30" s="50" t="s">
        <v>16</v>
      </c>
      <c r="U30" s="50" t="s">
        <v>17</v>
      </c>
      <c r="V30" s="49" t="s">
        <v>43</v>
      </c>
      <c r="W30" s="50" t="s">
        <v>39</v>
      </c>
      <c r="X30" s="50" t="s">
        <v>40</v>
      </c>
      <c r="Y30" s="50" t="s">
        <v>41</v>
      </c>
      <c r="Z30" s="49" t="s">
        <v>10</v>
      </c>
      <c r="AA30" s="49" t="s">
        <v>57</v>
      </c>
      <c r="AB30" s="49" t="s">
        <v>58</v>
      </c>
      <c r="AC30" s="49" t="s">
        <v>59</v>
      </c>
    </row>
    <row r="31" spans="1:42" s="45" customFormat="1" ht="47.1" customHeight="1">
      <c r="A31" s="51">
        <f t="shared" ref="A31:C42" si="91">A7</f>
        <v>4</v>
      </c>
      <c r="B31" s="54" t="str">
        <f t="shared" si="91"/>
        <v>Brotherton</v>
      </c>
      <c r="C31" s="51">
        <f>C7</f>
        <v>8</v>
      </c>
      <c r="D31" s="60">
        <f>IF($C31&gt;0,D7/$C31,0)</f>
        <v>1.75</v>
      </c>
      <c r="E31" s="60">
        <f>IF($C31&gt;0,E7/$C31,0)</f>
        <v>1.375</v>
      </c>
      <c r="F31" s="60">
        <f>IF($C31&gt;0,F7/$C31,0)</f>
        <v>5</v>
      </c>
      <c r="G31" s="52">
        <f>IF(E31&gt;0,E31/F31,0)</f>
        <v>0.27500000000000002</v>
      </c>
      <c r="H31" s="60">
        <f>IF($C31&gt;0,H7/$C31,0)</f>
        <v>2.75</v>
      </c>
      <c r="I31" s="60">
        <f>IF($C31&gt;0,I7/$C31,0)</f>
        <v>1.125</v>
      </c>
      <c r="J31" s="60">
        <f>IF($C31&gt;0,J7/$C31,0)</f>
        <v>2</v>
      </c>
      <c r="K31" s="52">
        <f>IF(I31&gt;0,I31/J31,0)</f>
        <v>0.5625</v>
      </c>
      <c r="L31" s="60">
        <f>IF($C31&gt;0,L7/$C31,0)</f>
        <v>3.375</v>
      </c>
      <c r="M31" s="60">
        <f>IF($C31&gt;0,M7/$C31,0)</f>
        <v>2.5</v>
      </c>
      <c r="N31" s="60">
        <f>IF($C31&gt;0,N7/$C31,0)</f>
        <v>7</v>
      </c>
      <c r="O31" s="52">
        <f>IF(M31&gt;0,M31/N31,0)</f>
        <v>0.35714285714285715</v>
      </c>
      <c r="P31" s="60">
        <f>IF($C31&gt;0,P7/$C31,0)</f>
        <v>6.125</v>
      </c>
      <c r="Q31" s="60">
        <f>IF($C31&gt;0,Q7/$C31,0)</f>
        <v>4.625</v>
      </c>
      <c r="R31" s="60">
        <f>IF($C31&gt;0,R7/$C31,0)</f>
        <v>6.125</v>
      </c>
      <c r="S31" s="52">
        <f>IF(Q31&gt;0,Q31/R31,0)</f>
        <v>0.75510204081632648</v>
      </c>
      <c r="T31" s="60">
        <f t="shared" ref="T31:AC31" si="92">IF($C31&gt;0,T7/$C31,0)</f>
        <v>4.625</v>
      </c>
      <c r="U31" s="60">
        <f t="shared" si="92"/>
        <v>10.75</v>
      </c>
      <c r="V31" s="60">
        <f t="shared" si="92"/>
        <v>1</v>
      </c>
      <c r="W31" s="60">
        <f t="shared" si="92"/>
        <v>0.625</v>
      </c>
      <c r="X31" s="60">
        <f t="shared" si="92"/>
        <v>2.25</v>
      </c>
      <c r="Y31" s="60">
        <f t="shared" si="92"/>
        <v>2.875</v>
      </c>
      <c r="Z31" s="60">
        <f t="shared" si="92"/>
        <v>2</v>
      </c>
      <c r="AA31" s="60">
        <f t="shared" si="92"/>
        <v>0.75</v>
      </c>
      <c r="AB31" s="60">
        <f t="shared" si="92"/>
        <v>0.375</v>
      </c>
      <c r="AC31" s="60">
        <f t="shared" si="92"/>
        <v>0.125</v>
      </c>
    </row>
    <row r="32" spans="1:42" s="45" customFormat="1" ht="47.1" customHeight="1">
      <c r="A32" s="61">
        <f t="shared" si="91"/>
        <v>44</v>
      </c>
      <c r="B32" s="62" t="str">
        <f t="shared" si="91"/>
        <v>Brown</v>
      </c>
      <c r="C32" s="61">
        <f t="shared" si="91"/>
        <v>14</v>
      </c>
      <c r="D32" s="64">
        <f>IF($C32&gt;0,D8/$C32,0)</f>
        <v>1.5714285714285714</v>
      </c>
      <c r="E32" s="64">
        <f>IF($C32&gt;0,E8/$C32,0)</f>
        <v>1.0714285714285714</v>
      </c>
      <c r="F32" s="64">
        <f>IF($C32&gt;0,F8/$C32,0)</f>
        <v>2.0714285714285716</v>
      </c>
      <c r="G32" s="63">
        <f t="shared" ref="G32:G46" si="93">IF(E32&gt;0,E32/F32,0)</f>
        <v>0.51724137931034475</v>
      </c>
      <c r="H32" s="64">
        <f>IF($C32&gt;0,H8/$C32,0)</f>
        <v>2.1428571428571428</v>
      </c>
      <c r="I32" s="64">
        <f>IF($C32&gt;0,I8/$C32,0)</f>
        <v>0</v>
      </c>
      <c r="J32" s="64">
        <f>IF($C32&gt;0,J8/$C32,0)</f>
        <v>0</v>
      </c>
      <c r="K32" s="63">
        <f t="shared" ref="K32:K46" si="94">IF(I32&gt;0,I32/J32,0)</f>
        <v>0</v>
      </c>
      <c r="L32" s="64">
        <f>IF($C32&gt;0,L8/$C32,0)</f>
        <v>0</v>
      </c>
      <c r="M32" s="64">
        <f>IF($C32&gt;0,M8/$C32,0)</f>
        <v>1.0714285714285714</v>
      </c>
      <c r="N32" s="64">
        <f>IF($C32&gt;0,N8/$C32,0)</f>
        <v>2.0714285714285716</v>
      </c>
      <c r="O32" s="63">
        <f t="shared" ref="O32:O42" si="95">IF(M32&gt;0,M32/N32,0)</f>
        <v>0.51724137931034475</v>
      </c>
      <c r="P32" s="64">
        <f>IF($C32&gt;0,P8/$C32,0)</f>
        <v>2.1428571428571428</v>
      </c>
      <c r="Q32" s="64">
        <f>IF($C32&gt;0,Q8/$C32,0)</f>
        <v>1</v>
      </c>
      <c r="R32" s="64">
        <f>IF($C32&gt;0,R8/$C32,0)</f>
        <v>1.5</v>
      </c>
      <c r="S32" s="63">
        <f t="shared" ref="S32:S46" si="96">IF(Q32&gt;0,Q32/R32,0)</f>
        <v>0.66666666666666663</v>
      </c>
      <c r="T32" s="64">
        <f t="shared" ref="T32:AC32" si="97">IF($C32&gt;0,T8/$C32,0)</f>
        <v>1</v>
      </c>
      <c r="U32" s="64">
        <f t="shared" si="97"/>
        <v>3.1428571428571428</v>
      </c>
      <c r="V32" s="64">
        <f t="shared" si="97"/>
        <v>7.1428571428571425E-2</v>
      </c>
      <c r="W32" s="64">
        <f t="shared" si="97"/>
        <v>0.5</v>
      </c>
      <c r="X32" s="64">
        <f t="shared" si="97"/>
        <v>0.7857142857142857</v>
      </c>
      <c r="Y32" s="64">
        <f t="shared" si="97"/>
        <v>1.2857142857142858</v>
      </c>
      <c r="Z32" s="64">
        <f t="shared" si="97"/>
        <v>0.7857142857142857</v>
      </c>
      <c r="AA32" s="64">
        <f t="shared" si="97"/>
        <v>0.2857142857142857</v>
      </c>
      <c r="AB32" s="64">
        <f t="shared" si="97"/>
        <v>0.21428571428571427</v>
      </c>
      <c r="AC32" s="64">
        <f t="shared" si="97"/>
        <v>0</v>
      </c>
    </row>
    <row r="33" spans="1:29" s="45" customFormat="1" ht="47.1" customHeight="1">
      <c r="A33" s="51">
        <f t="shared" si="91"/>
        <v>25</v>
      </c>
      <c r="B33" s="54" t="str">
        <f t="shared" si="91"/>
        <v>Ells</v>
      </c>
      <c r="C33" s="51">
        <f t="shared" si="91"/>
        <v>8</v>
      </c>
      <c r="D33" s="60">
        <f>IF($C33&gt;0,D9/$C33,0)</f>
        <v>1.875</v>
      </c>
      <c r="E33" s="60">
        <f>IF($C33&gt;0,E9/$C33,0)</f>
        <v>2.5</v>
      </c>
      <c r="F33" s="60">
        <f>IF($C33&gt;0,F9/$C33,0)</f>
        <v>7.625</v>
      </c>
      <c r="G33" s="52">
        <f t="shared" si="93"/>
        <v>0.32786885245901637</v>
      </c>
      <c r="H33" s="60">
        <f>IF($C33&gt;0,H9/$C33,0)</f>
        <v>5</v>
      </c>
      <c r="I33" s="60">
        <f>IF($C33&gt;0,I9/$C33,0)</f>
        <v>0.75</v>
      </c>
      <c r="J33" s="60">
        <f>IF($C33&gt;0,J9/$C33,0)</f>
        <v>2.25</v>
      </c>
      <c r="K33" s="52">
        <f t="shared" si="94"/>
        <v>0.33333333333333331</v>
      </c>
      <c r="L33" s="60">
        <f>IF($C33&gt;0,L9/$C33,0)</f>
        <v>2.25</v>
      </c>
      <c r="M33" s="60">
        <f>IF($C33&gt;0,M9/$C33,0)</f>
        <v>3.25</v>
      </c>
      <c r="N33" s="60">
        <f>IF($C33&gt;0,N9/$C33,0)</f>
        <v>9.875</v>
      </c>
      <c r="O33" s="52">
        <f t="shared" si="95"/>
        <v>0.32911392405063289</v>
      </c>
      <c r="P33" s="60">
        <f>IF($C33&gt;0,P9/$C33,0)</f>
        <v>7.25</v>
      </c>
      <c r="Q33" s="60">
        <f>IF($C33&gt;0,Q9/$C33,0)</f>
        <v>3.125</v>
      </c>
      <c r="R33" s="60">
        <f>IF($C33&gt;0,R9/$C33,0)</f>
        <v>4.625</v>
      </c>
      <c r="S33" s="52">
        <f t="shared" si="96"/>
        <v>0.67567567567567566</v>
      </c>
      <c r="T33" s="60">
        <f t="shared" ref="T33:AC33" si="98">IF($C33&gt;0,T9/$C33,0)</f>
        <v>3.125</v>
      </c>
      <c r="U33" s="60">
        <f t="shared" si="98"/>
        <v>10.375</v>
      </c>
      <c r="V33" s="60">
        <f t="shared" si="98"/>
        <v>1.625</v>
      </c>
      <c r="W33" s="60">
        <f t="shared" si="98"/>
        <v>0.5</v>
      </c>
      <c r="X33" s="60">
        <f t="shared" si="98"/>
        <v>1.5</v>
      </c>
      <c r="Y33" s="60">
        <f t="shared" si="98"/>
        <v>2</v>
      </c>
      <c r="Z33" s="60">
        <f t="shared" si="98"/>
        <v>2.375</v>
      </c>
      <c r="AA33" s="60">
        <f t="shared" si="98"/>
        <v>0.875</v>
      </c>
      <c r="AB33" s="60">
        <f t="shared" si="98"/>
        <v>0</v>
      </c>
      <c r="AC33" s="60">
        <f t="shared" si="98"/>
        <v>0</v>
      </c>
    </row>
    <row r="34" spans="1:29" s="45" customFormat="1" ht="47.1" customHeight="1">
      <c r="A34" s="61">
        <f t="shared" si="91"/>
        <v>3</v>
      </c>
      <c r="B34" s="62" t="str">
        <f t="shared" si="91"/>
        <v>Fekaris</v>
      </c>
      <c r="C34" s="61">
        <f t="shared" si="91"/>
        <v>14</v>
      </c>
      <c r="D34" s="64">
        <f>IF($C34&gt;0,D10/$C34,0)</f>
        <v>0.2857142857142857</v>
      </c>
      <c r="E34" s="64">
        <f>IF($C34&gt;0,E10/$C34,0)</f>
        <v>0.35714285714285715</v>
      </c>
      <c r="F34" s="64">
        <f>IF($C34&gt;0,F10/$C34,0)</f>
        <v>1.1428571428571428</v>
      </c>
      <c r="G34" s="63">
        <f t="shared" si="93"/>
        <v>0.3125</v>
      </c>
      <c r="H34" s="64">
        <f>IF($C34&gt;0,H10/$C34,0)</f>
        <v>0.7142857142857143</v>
      </c>
      <c r="I34" s="64">
        <f>IF($C34&gt;0,I10/$C34,0)</f>
        <v>0</v>
      </c>
      <c r="J34" s="64">
        <f>IF($C34&gt;0,J10/$C34,0)</f>
        <v>7.1428571428571425E-2</v>
      </c>
      <c r="K34" s="63">
        <f t="shared" si="94"/>
        <v>0</v>
      </c>
      <c r="L34" s="64">
        <f>IF($C34&gt;0,L10/$C34,0)</f>
        <v>0</v>
      </c>
      <c r="M34" s="64">
        <f>IF($C34&gt;0,M10/$C34,0)</f>
        <v>0.35714285714285715</v>
      </c>
      <c r="N34" s="64">
        <f>IF($C34&gt;0,N10/$C34,0)</f>
        <v>1.2142857142857142</v>
      </c>
      <c r="O34" s="63">
        <f t="shared" si="95"/>
        <v>0.29411764705882354</v>
      </c>
      <c r="P34" s="64">
        <f>IF($C34&gt;0,P10/$C34,0)</f>
        <v>0.7142857142857143</v>
      </c>
      <c r="Q34" s="64">
        <f>IF($C34&gt;0,Q10/$C34,0)</f>
        <v>0.5</v>
      </c>
      <c r="R34" s="64">
        <f>IF($C34&gt;0,R10/$C34,0)</f>
        <v>0.8571428571428571</v>
      </c>
      <c r="S34" s="63">
        <f t="shared" si="96"/>
        <v>0.58333333333333337</v>
      </c>
      <c r="T34" s="64">
        <f t="shared" ref="T34:AC34" si="99">IF($C34&gt;0,T10/$C34,0)</f>
        <v>0.5</v>
      </c>
      <c r="U34" s="64">
        <f t="shared" si="99"/>
        <v>1.2142857142857142</v>
      </c>
      <c r="V34" s="64">
        <f t="shared" si="99"/>
        <v>7.1428571428571425E-2</v>
      </c>
      <c r="W34" s="64">
        <f t="shared" si="99"/>
        <v>0.42857142857142855</v>
      </c>
      <c r="X34" s="64">
        <f t="shared" si="99"/>
        <v>0.5714285714285714</v>
      </c>
      <c r="Y34" s="64">
        <f t="shared" si="99"/>
        <v>1</v>
      </c>
      <c r="Z34" s="64">
        <f t="shared" si="99"/>
        <v>0.6428571428571429</v>
      </c>
      <c r="AA34" s="64">
        <f t="shared" si="99"/>
        <v>0.21428571428571427</v>
      </c>
      <c r="AB34" s="64">
        <f t="shared" si="99"/>
        <v>7.1428571428571425E-2</v>
      </c>
      <c r="AC34" s="64">
        <f t="shared" si="99"/>
        <v>0</v>
      </c>
    </row>
    <row r="35" spans="1:29" s="45" customFormat="1" ht="47.1" customHeight="1">
      <c r="A35" s="51">
        <f t="shared" si="91"/>
        <v>53</v>
      </c>
      <c r="B35" s="54" t="str">
        <f t="shared" si="91"/>
        <v>Jespersen</v>
      </c>
      <c r="C35" s="51">
        <f t="shared" si="91"/>
        <v>12</v>
      </c>
      <c r="D35" s="60">
        <f>IF($C35&gt;0,D11/$C35,0)</f>
        <v>1.25</v>
      </c>
      <c r="E35" s="60">
        <f>IF($C35&gt;0,E11/$C35,0)</f>
        <v>0.66666666666666663</v>
      </c>
      <c r="F35" s="60">
        <f>IF($C35&gt;0,F11/$C35,0)</f>
        <v>1.5833333333333333</v>
      </c>
      <c r="G35" s="52">
        <f t="shared" si="93"/>
        <v>0.42105263157894735</v>
      </c>
      <c r="H35" s="60">
        <f>IF($C35&gt;0,H11/$C35,0)</f>
        <v>1.3333333333333333</v>
      </c>
      <c r="I35" s="60">
        <f>IF($C35&gt;0,I11/$C35,0)</f>
        <v>0</v>
      </c>
      <c r="J35" s="60">
        <f>IF($C35&gt;0,J11/$C35,0)</f>
        <v>0.25</v>
      </c>
      <c r="K35" s="52">
        <f t="shared" si="94"/>
        <v>0</v>
      </c>
      <c r="L35" s="60">
        <f>IF($C35&gt;0,L11/$C35,0)</f>
        <v>0</v>
      </c>
      <c r="M35" s="60">
        <f>IF($C35&gt;0,M11/$C35,0)</f>
        <v>0.75</v>
      </c>
      <c r="N35" s="60">
        <f>IF($C35&gt;0,N11/$C35,0)</f>
        <v>1.8333333333333333</v>
      </c>
      <c r="O35" s="52">
        <f t="shared" si="95"/>
        <v>0.40909090909090912</v>
      </c>
      <c r="P35" s="60">
        <f>IF($C35&gt;0,P11/$C35,0)</f>
        <v>1.3333333333333333</v>
      </c>
      <c r="Q35" s="60">
        <f>IF($C35&gt;0,Q11/$C35,0)</f>
        <v>0.25</v>
      </c>
      <c r="R35" s="60">
        <f>IF($C35&gt;0,R11/$C35,0)</f>
        <v>0.33333333333333331</v>
      </c>
      <c r="S35" s="52">
        <f t="shared" si="96"/>
        <v>0.75</v>
      </c>
      <c r="T35" s="60">
        <f t="shared" ref="T35:AC35" si="100">IF($C35&gt;0,T11/$C35,0)</f>
        <v>0.25</v>
      </c>
      <c r="U35" s="60">
        <f t="shared" si="100"/>
        <v>1.5833333333333333</v>
      </c>
      <c r="V35" s="60">
        <f t="shared" si="100"/>
        <v>0.16666666666666666</v>
      </c>
      <c r="W35" s="60">
        <f t="shared" si="100"/>
        <v>0.16666666666666666</v>
      </c>
      <c r="X35" s="60">
        <f t="shared" si="100"/>
        <v>0.66666666666666663</v>
      </c>
      <c r="Y35" s="60">
        <f t="shared" si="100"/>
        <v>0.83333333333333337</v>
      </c>
      <c r="Z35" s="60">
        <f t="shared" si="100"/>
        <v>0.66666666666666663</v>
      </c>
      <c r="AA35" s="60">
        <f t="shared" si="100"/>
        <v>8.3333333333333329E-2</v>
      </c>
      <c r="AB35" s="60">
        <f t="shared" si="100"/>
        <v>8.3333333333333329E-2</v>
      </c>
      <c r="AC35" s="60">
        <f t="shared" si="100"/>
        <v>0</v>
      </c>
    </row>
    <row r="36" spans="1:29" s="45" customFormat="1" ht="47.1" customHeight="1">
      <c r="A36" s="61">
        <f t="shared" si="91"/>
        <v>31</v>
      </c>
      <c r="B36" s="62" t="str">
        <f t="shared" si="91"/>
        <v>Kleckner</v>
      </c>
      <c r="C36" s="61">
        <f t="shared" si="91"/>
        <v>16</v>
      </c>
      <c r="D36" s="64">
        <f>IF($C36&gt;0,D12/$C36,0)</f>
        <v>0.875</v>
      </c>
      <c r="E36" s="64">
        <f>IF($C36&gt;0,E12/$C36,0)</f>
        <v>0.625</v>
      </c>
      <c r="F36" s="64">
        <f>IF($C36&gt;0,F12/$C36,0)</f>
        <v>1.375</v>
      </c>
      <c r="G36" s="63">
        <f t="shared" si="93"/>
        <v>0.45454545454545453</v>
      </c>
      <c r="H36" s="64">
        <f>IF($C36&gt;0,H12/$C36,0)</f>
        <v>1.25</v>
      </c>
      <c r="I36" s="64">
        <f>IF($C36&gt;0,I12/$C36,0)</f>
        <v>0</v>
      </c>
      <c r="J36" s="64">
        <f>IF($C36&gt;0,J12/$C36,0)</f>
        <v>0</v>
      </c>
      <c r="K36" s="63">
        <f t="shared" si="94"/>
        <v>0</v>
      </c>
      <c r="L36" s="64">
        <f>IF($C36&gt;0,L12/$C36,0)</f>
        <v>0</v>
      </c>
      <c r="M36" s="64">
        <f>IF($C36&gt;0,M12/$C36,0)</f>
        <v>0.625</v>
      </c>
      <c r="N36" s="64">
        <f>IF($C36&gt;0,N12/$C36,0)</f>
        <v>1.375</v>
      </c>
      <c r="O36" s="63">
        <f t="shared" si="95"/>
        <v>0.45454545454545453</v>
      </c>
      <c r="P36" s="64">
        <f>IF($C36&gt;0,P12/$C36,0)</f>
        <v>1.25</v>
      </c>
      <c r="Q36" s="64">
        <f>IF($C36&gt;0,Q12/$C36,0)</f>
        <v>0.8125</v>
      </c>
      <c r="R36" s="64">
        <f>IF($C36&gt;0,R12/$C36,0)</f>
        <v>1.125</v>
      </c>
      <c r="S36" s="63">
        <f t="shared" si="96"/>
        <v>0.72222222222222221</v>
      </c>
      <c r="T36" s="64">
        <f t="shared" ref="T36:AC36" si="101">IF($C36&gt;0,T12/$C36,0)</f>
        <v>0.8125</v>
      </c>
      <c r="U36" s="64">
        <f t="shared" si="101"/>
        <v>2.0625</v>
      </c>
      <c r="V36" s="64">
        <f t="shared" si="101"/>
        <v>6.25E-2</v>
      </c>
      <c r="W36" s="64">
        <f t="shared" si="101"/>
        <v>0.4375</v>
      </c>
      <c r="X36" s="64">
        <f t="shared" si="101"/>
        <v>1.125</v>
      </c>
      <c r="Y36" s="64">
        <f t="shared" si="101"/>
        <v>1.5625</v>
      </c>
      <c r="Z36" s="64">
        <f t="shared" si="101"/>
        <v>0.875</v>
      </c>
      <c r="AA36" s="64">
        <f t="shared" si="101"/>
        <v>0.125</v>
      </c>
      <c r="AB36" s="64">
        <f t="shared" si="101"/>
        <v>0.1875</v>
      </c>
      <c r="AC36" s="64">
        <f t="shared" si="101"/>
        <v>0</v>
      </c>
    </row>
    <row r="37" spans="1:29" s="45" customFormat="1" ht="47.1" customHeight="1">
      <c r="A37" s="51">
        <f t="shared" si="91"/>
        <v>1</v>
      </c>
      <c r="B37" s="54" t="str">
        <f t="shared" si="91"/>
        <v>Lonergan</v>
      </c>
      <c r="C37" s="51">
        <f t="shared" si="91"/>
        <v>15</v>
      </c>
      <c r="D37" s="60">
        <f>IF($C37&gt;0,D13/$C37,0)</f>
        <v>2.4666666666666668</v>
      </c>
      <c r="E37" s="60">
        <f>IF($C37&gt;0,E13/$C37,0)</f>
        <v>1.9333333333333333</v>
      </c>
      <c r="F37" s="60">
        <f>IF($C37&gt;0,F13/$C37,0)</f>
        <v>4.4666666666666668</v>
      </c>
      <c r="G37" s="52">
        <f t="shared" si="93"/>
        <v>0.43283582089552236</v>
      </c>
      <c r="H37" s="60">
        <f>IF($C37&gt;0,H13/$C37,0)</f>
        <v>3.8666666666666667</v>
      </c>
      <c r="I37" s="60">
        <f>IF($C37&gt;0,I13/$C37,0)</f>
        <v>1.5333333333333334</v>
      </c>
      <c r="J37" s="60">
        <f>IF($C37&gt;0,J13/$C37,0)</f>
        <v>3.7333333333333334</v>
      </c>
      <c r="K37" s="52">
        <f t="shared" si="94"/>
        <v>0.41071428571428575</v>
      </c>
      <c r="L37" s="60">
        <f>IF($C37&gt;0,L13/$C37,0)</f>
        <v>4.5999999999999996</v>
      </c>
      <c r="M37" s="60">
        <f>IF($C37&gt;0,M13/$C37,0)</f>
        <v>3.4666666666666668</v>
      </c>
      <c r="N37" s="60">
        <f>IF($C37&gt;0,N13/$C37,0)</f>
        <v>8.1999999999999993</v>
      </c>
      <c r="O37" s="52">
        <f t="shared" si="95"/>
        <v>0.42276422764227645</v>
      </c>
      <c r="P37" s="60">
        <f>IF($C37&gt;0,P13/$C37,0)</f>
        <v>8.4666666666666668</v>
      </c>
      <c r="Q37" s="60">
        <f>IF($C37&gt;0,Q13/$C37,0)</f>
        <v>3.2666666666666666</v>
      </c>
      <c r="R37" s="60">
        <f>IF($C37&gt;0,R13/$C37,0)</f>
        <v>4.2666666666666666</v>
      </c>
      <c r="S37" s="52">
        <f t="shared" si="96"/>
        <v>0.765625</v>
      </c>
      <c r="T37" s="60">
        <f t="shared" ref="T37:AC37" si="102">IF($C37&gt;0,T13/$C37,0)</f>
        <v>3.2666666666666666</v>
      </c>
      <c r="U37" s="60">
        <f t="shared" si="102"/>
        <v>11.733333333333333</v>
      </c>
      <c r="V37" s="60">
        <f t="shared" si="102"/>
        <v>0.33333333333333331</v>
      </c>
      <c r="W37" s="60">
        <f t="shared" si="102"/>
        <v>1.4</v>
      </c>
      <c r="X37" s="60">
        <f t="shared" si="102"/>
        <v>3.8</v>
      </c>
      <c r="Y37" s="60">
        <f t="shared" si="102"/>
        <v>5.2</v>
      </c>
      <c r="Z37" s="60">
        <f t="shared" si="102"/>
        <v>0.93333333333333335</v>
      </c>
      <c r="AA37" s="60">
        <f t="shared" si="102"/>
        <v>0.66666666666666663</v>
      </c>
      <c r="AB37" s="60">
        <f t="shared" si="102"/>
        <v>0.6</v>
      </c>
      <c r="AC37" s="60">
        <f t="shared" si="102"/>
        <v>6.6666666666666666E-2</v>
      </c>
    </row>
    <row r="38" spans="1:29" s="45" customFormat="1" ht="47.1" customHeight="1">
      <c r="A38" s="61">
        <f t="shared" si="91"/>
        <v>25</v>
      </c>
      <c r="B38" s="62" t="str">
        <f t="shared" si="91"/>
        <v>Menzel</v>
      </c>
      <c r="C38" s="61">
        <f t="shared" si="91"/>
        <v>8</v>
      </c>
      <c r="D38" s="64">
        <f>IF($C38&gt;0,D14/$C38,0)</f>
        <v>1.75</v>
      </c>
      <c r="E38" s="64">
        <f>IF($C38&gt;0,E14/$C38,0)</f>
        <v>1.75</v>
      </c>
      <c r="F38" s="64">
        <f>IF($C38&gt;0,F14/$C38,0)</f>
        <v>4.875</v>
      </c>
      <c r="G38" s="63">
        <f t="shared" si="93"/>
        <v>0.35897435897435898</v>
      </c>
      <c r="H38" s="64">
        <f>IF($C38&gt;0,H14/$C38,0)</f>
        <v>3.5</v>
      </c>
      <c r="I38" s="64">
        <f>IF($C38&gt;0,I14/$C38,0)</f>
        <v>0</v>
      </c>
      <c r="J38" s="64">
        <f>IF($C38&gt;0,J14/$C38,0)</f>
        <v>0</v>
      </c>
      <c r="K38" s="63">
        <f t="shared" si="94"/>
        <v>0</v>
      </c>
      <c r="L38" s="64">
        <f>IF($C38&gt;0,L14/$C38,0)</f>
        <v>0</v>
      </c>
      <c r="M38" s="64">
        <f>IF($C38&gt;0,M14/$C38,0)</f>
        <v>1.75</v>
      </c>
      <c r="N38" s="64">
        <f>IF($C38&gt;0,N14/$C38,0)</f>
        <v>4.875</v>
      </c>
      <c r="O38" s="63">
        <f t="shared" si="95"/>
        <v>0.35897435897435898</v>
      </c>
      <c r="P38" s="64">
        <f>IF($C38&gt;0,P14/$C38,0)</f>
        <v>3.5</v>
      </c>
      <c r="Q38" s="64">
        <f>IF($C38&gt;0,Q14/$C38,0)</f>
        <v>1.25</v>
      </c>
      <c r="R38" s="64">
        <f>IF($C38&gt;0,R14/$C38,0)</f>
        <v>3.5</v>
      </c>
      <c r="S38" s="63">
        <f t="shared" si="96"/>
        <v>0.35714285714285715</v>
      </c>
      <c r="T38" s="64">
        <f t="shared" ref="T38:AC38" si="103">IF($C38&gt;0,T14/$C38,0)</f>
        <v>1.25</v>
      </c>
      <c r="U38" s="64">
        <f t="shared" si="103"/>
        <v>4.75</v>
      </c>
      <c r="V38" s="64">
        <f t="shared" si="103"/>
        <v>0.25</v>
      </c>
      <c r="W38" s="64">
        <f t="shared" si="103"/>
        <v>1.125</v>
      </c>
      <c r="X38" s="64">
        <f t="shared" si="103"/>
        <v>3.5</v>
      </c>
      <c r="Y38" s="64">
        <f t="shared" si="103"/>
        <v>4.625</v>
      </c>
      <c r="Z38" s="64">
        <f t="shared" si="103"/>
        <v>0.625</v>
      </c>
      <c r="AA38" s="64">
        <f t="shared" si="103"/>
        <v>0.25</v>
      </c>
      <c r="AB38" s="64">
        <f t="shared" si="103"/>
        <v>1.25</v>
      </c>
      <c r="AC38" s="64">
        <f t="shared" si="103"/>
        <v>0</v>
      </c>
    </row>
    <row r="39" spans="1:29" s="45" customFormat="1" ht="47.1" customHeight="1">
      <c r="A39" s="51">
        <f t="shared" si="91"/>
        <v>14</v>
      </c>
      <c r="B39" s="54" t="str">
        <f t="shared" si="91"/>
        <v>Osborne</v>
      </c>
      <c r="C39" s="51">
        <f t="shared" si="91"/>
        <v>7</v>
      </c>
      <c r="D39" s="60">
        <f>IF($C39&gt;0,D15/$C39,0)</f>
        <v>2.5714285714285716</v>
      </c>
      <c r="E39" s="60">
        <f>IF($C39&gt;0,E15/$C39,0)</f>
        <v>3.2857142857142856</v>
      </c>
      <c r="F39" s="60">
        <f>IF($C39&gt;0,F15/$C39,0)</f>
        <v>9.2857142857142865</v>
      </c>
      <c r="G39" s="52">
        <f t="shared" si="93"/>
        <v>0.35384615384615381</v>
      </c>
      <c r="H39" s="60">
        <f>IF($C39&gt;0,H15/$C39,0)</f>
        <v>6.5714285714285712</v>
      </c>
      <c r="I39" s="60">
        <f>IF($C39&gt;0,I15/$C39,0)</f>
        <v>0.2857142857142857</v>
      </c>
      <c r="J39" s="60">
        <f>IF($C39&gt;0,J15/$C39,0)</f>
        <v>1</v>
      </c>
      <c r="K39" s="52">
        <f t="shared" si="94"/>
        <v>0.2857142857142857</v>
      </c>
      <c r="L39" s="60">
        <f>IF($C39&gt;0,L15/$C39,0)</f>
        <v>0.8571428571428571</v>
      </c>
      <c r="M39" s="60">
        <f>IF($C39&gt;0,M15/$C39,0)</f>
        <v>3.5714285714285716</v>
      </c>
      <c r="N39" s="60">
        <f>IF($C39&gt;0,N15/$C39,0)</f>
        <v>10.285714285714286</v>
      </c>
      <c r="O39" s="52">
        <f t="shared" si="95"/>
        <v>0.34722222222222221</v>
      </c>
      <c r="P39" s="60">
        <f>IF($C39&gt;0,P15/$C39,0)</f>
        <v>7.4285714285714288</v>
      </c>
      <c r="Q39" s="60">
        <f>IF($C39&gt;0,Q15/$C39,0)</f>
        <v>3</v>
      </c>
      <c r="R39" s="60">
        <f>IF($C39&gt;0,R15/$C39,0)</f>
        <v>4.4285714285714288</v>
      </c>
      <c r="S39" s="52">
        <f t="shared" si="96"/>
        <v>0.67741935483870963</v>
      </c>
      <c r="T39" s="60">
        <f t="shared" ref="T39:AC39" si="104">IF($C39&gt;0,T15/$C39,0)</f>
        <v>3</v>
      </c>
      <c r="U39" s="60">
        <f t="shared" si="104"/>
        <v>10.428571428571429</v>
      </c>
      <c r="V39" s="60">
        <f t="shared" si="104"/>
        <v>1.7142857142857142</v>
      </c>
      <c r="W39" s="60">
        <f t="shared" si="104"/>
        <v>1.1428571428571428</v>
      </c>
      <c r="X39" s="60">
        <f t="shared" si="104"/>
        <v>1.8571428571428572</v>
      </c>
      <c r="Y39" s="60">
        <f t="shared" si="104"/>
        <v>3</v>
      </c>
      <c r="Z39" s="60">
        <f t="shared" si="104"/>
        <v>3.2857142857142856</v>
      </c>
      <c r="AA39" s="60">
        <f t="shared" si="104"/>
        <v>1.8571428571428572</v>
      </c>
      <c r="AB39" s="60">
        <f t="shared" si="104"/>
        <v>0</v>
      </c>
      <c r="AC39" s="60">
        <f t="shared" si="104"/>
        <v>0.5714285714285714</v>
      </c>
    </row>
    <row r="40" spans="1:29" s="45" customFormat="1" ht="47.1" customHeight="1">
      <c r="A40" s="61">
        <f t="shared" si="91"/>
        <v>11</v>
      </c>
      <c r="B40" s="62" t="str">
        <f t="shared" si="91"/>
        <v>Papler</v>
      </c>
      <c r="C40" s="61">
        <f t="shared" si="91"/>
        <v>16</v>
      </c>
      <c r="D40" s="64">
        <f>IF($C40&gt;0,D16/$C40,0)</f>
        <v>2.5</v>
      </c>
      <c r="E40" s="64">
        <f>IF($C40&gt;0,E16/$C40,0)</f>
        <v>2</v>
      </c>
      <c r="F40" s="64">
        <f>IF($C40&gt;0,F16/$C40,0)</f>
        <v>4.9375</v>
      </c>
      <c r="G40" s="63">
        <f t="shared" si="93"/>
        <v>0.4050632911392405</v>
      </c>
      <c r="H40" s="64">
        <f>IF($C40&gt;0,H16/$C40,0)</f>
        <v>4</v>
      </c>
      <c r="I40" s="64">
        <f>IF($C40&gt;0,I16/$C40,0)</f>
        <v>6.25E-2</v>
      </c>
      <c r="J40" s="64">
        <f>IF($C40&gt;0,J16/$C40,0)</f>
        <v>0.1875</v>
      </c>
      <c r="K40" s="63">
        <f t="shared" si="94"/>
        <v>0.33333333333333331</v>
      </c>
      <c r="L40" s="64">
        <f>IF($C40&gt;0,L16/$C40,0)</f>
        <v>0.1875</v>
      </c>
      <c r="M40" s="64">
        <f>IF($C40&gt;0,M16/$C40,0)</f>
        <v>2.0625</v>
      </c>
      <c r="N40" s="64">
        <f>IF($C40&gt;0,N16/$C40,0)</f>
        <v>5.125</v>
      </c>
      <c r="O40" s="63">
        <f t="shared" si="95"/>
        <v>0.40243902439024393</v>
      </c>
      <c r="P40" s="64">
        <f>IF($C40&gt;0,P16/$C40,0)</f>
        <v>4.1875</v>
      </c>
      <c r="Q40" s="64">
        <f>IF($C40&gt;0,Q16/$C40,0)</f>
        <v>0.875</v>
      </c>
      <c r="R40" s="64">
        <f>IF($C40&gt;0,R16/$C40,0)</f>
        <v>1.75</v>
      </c>
      <c r="S40" s="63">
        <f t="shared" si="96"/>
        <v>0.5</v>
      </c>
      <c r="T40" s="64">
        <f t="shared" ref="T40:AC40" si="105">IF($C40&gt;0,T16/$C40,0)</f>
        <v>0.875</v>
      </c>
      <c r="U40" s="64">
        <f t="shared" si="105"/>
        <v>5.0625</v>
      </c>
      <c r="V40" s="64">
        <f t="shared" si="105"/>
        <v>0.3125</v>
      </c>
      <c r="W40" s="64">
        <f t="shared" si="105"/>
        <v>1.8125</v>
      </c>
      <c r="X40" s="64">
        <f t="shared" si="105"/>
        <v>1.5</v>
      </c>
      <c r="Y40" s="64">
        <f t="shared" si="105"/>
        <v>3.3125</v>
      </c>
      <c r="Z40" s="64">
        <f t="shared" si="105"/>
        <v>1.125</v>
      </c>
      <c r="AA40" s="64">
        <f t="shared" si="105"/>
        <v>2.75</v>
      </c>
      <c r="AB40" s="64">
        <f t="shared" si="105"/>
        <v>6.25E-2</v>
      </c>
      <c r="AC40" s="64">
        <f t="shared" si="105"/>
        <v>0</v>
      </c>
    </row>
    <row r="41" spans="1:29" s="45" customFormat="1" ht="47.1" customHeight="1">
      <c r="A41" s="51">
        <f t="shared" si="91"/>
        <v>35</v>
      </c>
      <c r="B41" s="54" t="str">
        <f t="shared" si="91"/>
        <v>Pistana</v>
      </c>
      <c r="C41" s="51">
        <f t="shared" si="91"/>
        <v>8</v>
      </c>
      <c r="D41" s="60">
        <f>IF($C41&gt;0,D17/$C41,0)</f>
        <v>1</v>
      </c>
      <c r="E41" s="60">
        <f>IF($C41&gt;0,E17/$C41,0)</f>
        <v>0.125</v>
      </c>
      <c r="F41" s="60">
        <f>IF($C41&gt;0,F17/$C41,0)</f>
        <v>0.25</v>
      </c>
      <c r="G41" s="52">
        <f t="shared" si="93"/>
        <v>0.5</v>
      </c>
      <c r="H41" s="60">
        <f>IF($C41&gt;0,H17/$C41,0)</f>
        <v>0.25</v>
      </c>
      <c r="I41" s="60">
        <f>IF($C41&gt;0,I17/$C41,0)</f>
        <v>0.25</v>
      </c>
      <c r="J41" s="60">
        <f>IF($C41&gt;0,J17/$C41,0)</f>
        <v>0.375</v>
      </c>
      <c r="K41" s="52">
        <f t="shared" si="94"/>
        <v>0.66666666666666663</v>
      </c>
      <c r="L41" s="60">
        <f>IF($C41&gt;0,L17/$C41,0)</f>
        <v>0.75</v>
      </c>
      <c r="M41" s="60">
        <f>IF($C41&gt;0,M17/$C41,0)</f>
        <v>0.375</v>
      </c>
      <c r="N41" s="60">
        <f>IF($C41&gt;0,N17/$C41,0)</f>
        <v>0.625</v>
      </c>
      <c r="O41" s="52">
        <f t="shared" si="95"/>
        <v>0.6</v>
      </c>
      <c r="P41" s="60">
        <f>IF($C41&gt;0,P17/$C41,0)</f>
        <v>1</v>
      </c>
      <c r="Q41" s="60">
        <f>IF($C41&gt;0,Q17/$C41,0)</f>
        <v>0</v>
      </c>
      <c r="R41" s="60">
        <f>IF($C41&gt;0,R17/$C41,0)</f>
        <v>0</v>
      </c>
      <c r="S41" s="52">
        <f t="shared" si="96"/>
        <v>0</v>
      </c>
      <c r="T41" s="60">
        <f t="shared" ref="T41:AC41" si="106">IF($C41&gt;0,T17/$C41,0)</f>
        <v>0</v>
      </c>
      <c r="U41" s="60">
        <f t="shared" si="106"/>
        <v>1</v>
      </c>
      <c r="V41" s="60">
        <f t="shared" si="106"/>
        <v>0</v>
      </c>
      <c r="W41" s="60">
        <f t="shared" si="106"/>
        <v>0.125</v>
      </c>
      <c r="X41" s="60">
        <f t="shared" si="106"/>
        <v>0.25</v>
      </c>
      <c r="Y41" s="60">
        <f t="shared" si="106"/>
        <v>0.375</v>
      </c>
      <c r="Z41" s="60">
        <f t="shared" si="106"/>
        <v>1</v>
      </c>
      <c r="AA41" s="60">
        <f t="shared" si="106"/>
        <v>0</v>
      </c>
      <c r="AB41" s="60">
        <f t="shared" si="106"/>
        <v>0</v>
      </c>
      <c r="AC41" s="60">
        <f t="shared" si="106"/>
        <v>0</v>
      </c>
    </row>
    <row r="42" spans="1:29" s="45" customFormat="1" ht="47.1" customHeight="1">
      <c r="A42" s="61">
        <f t="shared" si="91"/>
        <v>21</v>
      </c>
      <c r="B42" s="62" t="str">
        <f t="shared" si="91"/>
        <v>Snoek</v>
      </c>
      <c r="C42" s="61">
        <f t="shared" si="91"/>
        <v>16</v>
      </c>
      <c r="D42" s="64">
        <f>IF($C42&gt;0,D18/$C42,0)</f>
        <v>2.3125</v>
      </c>
      <c r="E42" s="64">
        <f>IF($C42&gt;0,E18/$C42,0)</f>
        <v>1.75</v>
      </c>
      <c r="F42" s="64">
        <f>IF($C42&gt;0,F18/$C42,0)</f>
        <v>4.625</v>
      </c>
      <c r="G42" s="63">
        <f t="shared" si="93"/>
        <v>0.3783783783783784</v>
      </c>
      <c r="H42" s="64">
        <f>IF($C42&gt;0,H18/$C42,0)</f>
        <v>3.5</v>
      </c>
      <c r="I42" s="64">
        <f>IF($C42&gt;0,I18/$C42,0)</f>
        <v>6.25E-2</v>
      </c>
      <c r="J42" s="64">
        <f>IF($C42&gt;0,J18/$C42,0)</f>
        <v>0.1875</v>
      </c>
      <c r="K42" s="63">
        <f t="shared" si="94"/>
        <v>0.33333333333333331</v>
      </c>
      <c r="L42" s="64">
        <f>IF($C42&gt;0,L18/$C42,0)</f>
        <v>0.1875</v>
      </c>
      <c r="M42" s="64">
        <f>IF($C42&gt;0,M18/$C42,0)</f>
        <v>1.8125</v>
      </c>
      <c r="N42" s="64">
        <f>IF($C42&gt;0,N18/$C42,0)</f>
        <v>4.8125</v>
      </c>
      <c r="O42" s="63">
        <f t="shared" si="95"/>
        <v>0.37662337662337664</v>
      </c>
      <c r="P42" s="64">
        <f>IF($C42&gt;0,P18/$C42,0)</f>
        <v>3.6875</v>
      </c>
      <c r="Q42" s="64">
        <f>IF($C42&gt;0,Q18/$C42,0)</f>
        <v>1.3125</v>
      </c>
      <c r="R42" s="64">
        <f>IF($C42&gt;0,R18/$C42,0)</f>
        <v>2.8125</v>
      </c>
      <c r="S42" s="63">
        <f t="shared" si="96"/>
        <v>0.46666666666666667</v>
      </c>
      <c r="T42" s="64">
        <f t="shared" ref="T42:AC42" si="107">IF($C42&gt;0,T18/$C42,0)</f>
        <v>1.3125</v>
      </c>
      <c r="U42" s="64">
        <f t="shared" si="107"/>
        <v>5</v>
      </c>
      <c r="V42" s="64">
        <f t="shared" si="107"/>
        <v>0.6875</v>
      </c>
      <c r="W42" s="64">
        <f t="shared" si="107"/>
        <v>0.875</v>
      </c>
      <c r="X42" s="64">
        <f t="shared" si="107"/>
        <v>2.125</v>
      </c>
      <c r="Y42" s="64">
        <f t="shared" si="107"/>
        <v>3</v>
      </c>
      <c r="Z42" s="64">
        <f t="shared" si="107"/>
        <v>1.6875</v>
      </c>
      <c r="AA42" s="64">
        <f t="shared" si="107"/>
        <v>1.125</v>
      </c>
      <c r="AB42" s="64">
        <f t="shared" si="107"/>
        <v>0.125</v>
      </c>
      <c r="AC42" s="64">
        <f t="shared" si="107"/>
        <v>0.125</v>
      </c>
    </row>
    <row r="43" spans="1:29" s="45" customFormat="1" ht="47.1" customHeight="1">
      <c r="A43" s="51">
        <f>A19</f>
        <v>5</v>
      </c>
      <c r="B43" s="54" t="str">
        <f>B19</f>
        <v>Stolar</v>
      </c>
      <c r="C43" s="51">
        <f t="shared" ref="C43:C45" si="108">C19</f>
        <v>10</v>
      </c>
      <c r="D43" s="60">
        <f>IF($C43&gt;0,D19/$C43,0)</f>
        <v>0.6</v>
      </c>
      <c r="E43" s="60">
        <f>IF($C43&gt;0,E19/$C43,0)</f>
        <v>0.2</v>
      </c>
      <c r="F43" s="60">
        <f>IF($C43&gt;0,F19/$C43,0)</f>
        <v>1.4</v>
      </c>
      <c r="G43" s="52">
        <f>IF(E43&gt;0,E43/F43,0)</f>
        <v>0.14285714285714288</v>
      </c>
      <c r="H43" s="60">
        <f>IF($C43&gt;0,H19/$C43,0)</f>
        <v>0.4</v>
      </c>
      <c r="I43" s="60">
        <f>IF($C43&gt;0,I19/$C43,0)</f>
        <v>0</v>
      </c>
      <c r="J43" s="60">
        <f>IF($C43&gt;0,J19/$C43,0)</f>
        <v>0.7</v>
      </c>
      <c r="K43" s="52">
        <f>IF(I43&gt;0,I43/J43,0)</f>
        <v>0</v>
      </c>
      <c r="L43" s="60">
        <f>IF($C43&gt;0,L19/$C43,0)</f>
        <v>0</v>
      </c>
      <c r="M43" s="60">
        <f>IF($C43&gt;0,M19/$C43,0)</f>
        <v>0.2</v>
      </c>
      <c r="N43" s="60">
        <f>IF($C43&gt;0,N19/$C43,0)</f>
        <v>2.1</v>
      </c>
      <c r="O43" s="52">
        <f>IF(M43&gt;0,M43/N43,0)</f>
        <v>9.5238095238095233E-2</v>
      </c>
      <c r="P43" s="60">
        <f>IF($C43&gt;0,P19/$C43,0)</f>
        <v>0.4</v>
      </c>
      <c r="Q43" s="60">
        <f>IF($C43&gt;0,Q19/$C43,0)</f>
        <v>0.3</v>
      </c>
      <c r="R43" s="60">
        <f>IF($C43&gt;0,R19/$C43,0)</f>
        <v>0.9</v>
      </c>
      <c r="S43" s="52">
        <f>IF(Q43&gt;0,Q43/R43,0)</f>
        <v>0.33333333333333331</v>
      </c>
      <c r="T43" s="60">
        <f t="shared" ref="T43:AC43" si="109">IF($C43&gt;0,T19/$C43,0)</f>
        <v>0.3</v>
      </c>
      <c r="U43" s="60">
        <f t="shared" si="109"/>
        <v>0.7</v>
      </c>
      <c r="V43" s="60">
        <f t="shared" si="109"/>
        <v>0</v>
      </c>
      <c r="W43" s="60">
        <f t="shared" si="109"/>
        <v>0</v>
      </c>
      <c r="X43" s="60">
        <f t="shared" si="109"/>
        <v>0.5</v>
      </c>
      <c r="Y43" s="60">
        <f t="shared" si="109"/>
        <v>0.5</v>
      </c>
      <c r="Z43" s="60">
        <f t="shared" si="109"/>
        <v>1.1000000000000001</v>
      </c>
      <c r="AA43" s="60">
        <f t="shared" si="109"/>
        <v>0.2</v>
      </c>
      <c r="AB43" s="60">
        <f t="shared" si="109"/>
        <v>0</v>
      </c>
      <c r="AC43" s="60">
        <f t="shared" si="109"/>
        <v>0</v>
      </c>
    </row>
    <row r="44" spans="1:29" s="45" customFormat="1" ht="47.1" customHeight="1">
      <c r="A44" s="124">
        <f>A20</f>
        <v>23</v>
      </c>
      <c r="B44" s="125" t="str">
        <f>B20</f>
        <v>Woodbeck</v>
      </c>
      <c r="C44" s="124">
        <f t="shared" si="108"/>
        <v>15</v>
      </c>
      <c r="D44" s="126">
        <f>IF($C44&gt;0,D20/$C44,0)</f>
        <v>2.8666666666666667</v>
      </c>
      <c r="E44" s="126">
        <f>IF($C44&gt;0,E20/$C44,0)</f>
        <v>2.4</v>
      </c>
      <c r="F44" s="126">
        <f>IF($C44&gt;0,F20/$C44,0)</f>
        <v>4.5999999999999996</v>
      </c>
      <c r="G44" s="127">
        <f>IF(E44&gt;0,E44/F44,0)</f>
        <v>0.52173913043478259</v>
      </c>
      <c r="H44" s="126">
        <f>IF($C44&gt;0,H20/$C44,0)</f>
        <v>4.8</v>
      </c>
      <c r="I44" s="126">
        <f>IF($C44&gt;0,I20/$C44,0)</f>
        <v>6.6666666666666666E-2</v>
      </c>
      <c r="J44" s="126">
        <f>IF($C44&gt;0,J20/$C44,0)</f>
        <v>0.4</v>
      </c>
      <c r="K44" s="127">
        <f>IF(I44&gt;0,I44/J44,0)</f>
        <v>0.16666666666666666</v>
      </c>
      <c r="L44" s="126">
        <f>IF($C44&gt;0,L20/$C44,0)</f>
        <v>0.2</v>
      </c>
      <c r="M44" s="126">
        <f>IF($C44&gt;0,M20/$C44,0)</f>
        <v>2.5333333333333332</v>
      </c>
      <c r="N44" s="126">
        <f>IF($C44&gt;0,N20/$C44,0)</f>
        <v>5.1333333333333337</v>
      </c>
      <c r="O44" s="127">
        <f>IF(M44&gt;0,M44/N44,0)</f>
        <v>0.49350649350649345</v>
      </c>
      <c r="P44" s="126">
        <f>IF($C44&gt;0,P20/$C44,0)</f>
        <v>5</v>
      </c>
      <c r="Q44" s="126">
        <f>IF($C44&gt;0,Q20/$C44,0)</f>
        <v>1.3333333333333333</v>
      </c>
      <c r="R44" s="126">
        <f>IF($C44&gt;0,R20/$C44,0)</f>
        <v>2.2000000000000002</v>
      </c>
      <c r="S44" s="127">
        <f>IF(Q44&gt;0,Q44/R44,0)</f>
        <v>0.60606060606060597</v>
      </c>
      <c r="T44" s="126">
        <f t="shared" ref="T44:AC45" si="110">IF($C44&gt;0,T20/$C44,0)</f>
        <v>1.3333333333333333</v>
      </c>
      <c r="U44" s="126">
        <f t="shared" si="110"/>
        <v>6.333333333333333</v>
      </c>
      <c r="V44" s="126">
        <f t="shared" si="110"/>
        <v>0.8666666666666667</v>
      </c>
      <c r="W44" s="126">
        <f t="shared" si="110"/>
        <v>0.73333333333333328</v>
      </c>
      <c r="X44" s="126">
        <f t="shared" si="110"/>
        <v>1.4</v>
      </c>
      <c r="Y44" s="126">
        <f t="shared" si="110"/>
        <v>2.1333333333333333</v>
      </c>
      <c r="Z44" s="126">
        <f t="shared" si="110"/>
        <v>1.6666666666666667</v>
      </c>
      <c r="AA44" s="126">
        <f t="shared" si="110"/>
        <v>1.1333333333333333</v>
      </c>
      <c r="AB44" s="126">
        <f t="shared" si="110"/>
        <v>0.26666666666666666</v>
      </c>
      <c r="AC44" s="126">
        <f t="shared" si="110"/>
        <v>0</v>
      </c>
    </row>
    <row r="45" spans="1:29" s="128" customFormat="1" ht="47.1" customHeight="1">
      <c r="A45" s="51">
        <f>A21</f>
        <v>14</v>
      </c>
      <c r="B45" s="54" t="str">
        <f>B21</f>
        <v>Zutanis</v>
      </c>
      <c r="C45" s="51">
        <f t="shared" si="108"/>
        <v>1</v>
      </c>
      <c r="D45" s="60">
        <f>IF($C45&gt;0,D21/$C45,0)</f>
        <v>0</v>
      </c>
      <c r="E45" s="60">
        <f>IF($C45&gt;0,E21/$C45,0)</f>
        <v>1</v>
      </c>
      <c r="F45" s="60">
        <f>IF($C45&gt;0,F21/$C45,0)</f>
        <v>4</v>
      </c>
      <c r="G45" s="52">
        <f>IF(E45&gt;0,E45/F45,0)</f>
        <v>0.25</v>
      </c>
      <c r="H45" s="60">
        <f>IF($C45&gt;0,H21/$C45,0)</f>
        <v>2</v>
      </c>
      <c r="I45" s="60">
        <f>IF($C45&gt;0,I21/$C45,0)</f>
        <v>0</v>
      </c>
      <c r="J45" s="60">
        <f>IF($C45&gt;0,J21/$C45,0)</f>
        <v>0</v>
      </c>
      <c r="K45" s="52">
        <f>IF(I45&gt;0,I45/J45,0)</f>
        <v>0</v>
      </c>
      <c r="L45" s="60">
        <f>IF($C45&gt;0,L21/$C45,0)</f>
        <v>0</v>
      </c>
      <c r="M45" s="60">
        <f>IF($C45&gt;0,M21/$C45,0)</f>
        <v>1</v>
      </c>
      <c r="N45" s="60">
        <f>IF($C45&gt;0,N21/$C45,0)</f>
        <v>4</v>
      </c>
      <c r="O45" s="52">
        <f>IF(M45&gt;0,M45/N45,0)</f>
        <v>0.25</v>
      </c>
      <c r="P45" s="60">
        <f>IF($C45&gt;0,P21/$C45,0)</f>
        <v>2</v>
      </c>
      <c r="Q45" s="60">
        <f>IF($C45&gt;0,Q21/$C45,0)</f>
        <v>0</v>
      </c>
      <c r="R45" s="60">
        <f>IF($C45&gt;0,R21/$C45,0)</f>
        <v>2</v>
      </c>
      <c r="S45" s="52">
        <f>IF(Q45&gt;0,Q45/R45,0)</f>
        <v>0</v>
      </c>
      <c r="T45" s="60">
        <f t="shared" si="110"/>
        <v>0</v>
      </c>
      <c r="U45" s="60">
        <f t="shared" si="110"/>
        <v>2</v>
      </c>
      <c r="V45" s="60">
        <f t="shared" si="110"/>
        <v>0</v>
      </c>
      <c r="W45" s="60">
        <f t="shared" si="110"/>
        <v>0</v>
      </c>
      <c r="X45" s="60">
        <f t="shared" si="110"/>
        <v>0</v>
      </c>
      <c r="Y45" s="60">
        <f t="shared" si="110"/>
        <v>0</v>
      </c>
      <c r="Z45" s="60">
        <f t="shared" si="110"/>
        <v>0</v>
      </c>
      <c r="AA45" s="60">
        <f t="shared" si="110"/>
        <v>0</v>
      </c>
      <c r="AB45" s="60">
        <f t="shared" si="110"/>
        <v>0</v>
      </c>
      <c r="AC45" s="60">
        <f t="shared" si="110"/>
        <v>0</v>
      </c>
    </row>
    <row r="46" spans="1:29" s="45" customFormat="1" ht="47.1" customHeight="1">
      <c r="A46" s="57"/>
      <c r="B46" s="121" t="s">
        <v>61</v>
      </c>
      <c r="C46" s="121">
        <f>MAX(C31:C45)</f>
        <v>16</v>
      </c>
      <c r="D46" s="129">
        <f>D22/$C46</f>
        <v>17.9375</v>
      </c>
      <c r="E46" s="129">
        <f>E22/$C46</f>
        <v>14.6875</v>
      </c>
      <c r="F46" s="129">
        <f>F22/$C46</f>
        <v>37.5</v>
      </c>
      <c r="G46" s="122">
        <f t="shared" si="93"/>
        <v>0.39166666666666666</v>
      </c>
      <c r="H46" s="129">
        <f>H22/$C46</f>
        <v>29.375</v>
      </c>
      <c r="I46" s="129">
        <f>I22/$C46</f>
        <v>2.8125</v>
      </c>
      <c r="J46" s="129">
        <f>J22/$C46</f>
        <v>7.6875</v>
      </c>
      <c r="K46" s="122">
        <f t="shared" si="94"/>
        <v>0.36585365853658536</v>
      </c>
      <c r="L46" s="129">
        <f>L22/$C46</f>
        <v>8.4375</v>
      </c>
      <c r="M46" s="129">
        <f>M22/$C46</f>
        <v>17.625</v>
      </c>
      <c r="N46" s="129">
        <f>N22/$C46</f>
        <v>45.3125</v>
      </c>
      <c r="O46" s="130">
        <f>IF(M46&gt;0,M46/N46,0)</f>
        <v>0.38896551724137929</v>
      </c>
      <c r="P46" s="129">
        <f>P22/$C46</f>
        <v>37.8125</v>
      </c>
      <c r="Q46" s="129">
        <f>Q22/$C46</f>
        <v>14.8125</v>
      </c>
      <c r="R46" s="129">
        <f>R22/$C46</f>
        <v>23.8125</v>
      </c>
      <c r="S46" s="122">
        <f t="shared" si="96"/>
        <v>0.62204724409448819</v>
      </c>
      <c r="T46" s="129">
        <f>T22/$C46</f>
        <v>14.8125</v>
      </c>
      <c r="U46" s="129">
        <f>U22/$C46</f>
        <v>52.625</v>
      </c>
      <c r="V46" s="129">
        <f>IF($C46&gt;0,V22/$C46,0)</f>
        <v>4.625</v>
      </c>
      <c r="W46" s="129">
        <f>IF($C46&gt;0,W22/$C46,0)</f>
        <v>7.75</v>
      </c>
      <c r="X46" s="129">
        <f>IF($C46&gt;0,X22/$C46,0)</f>
        <v>16.1875</v>
      </c>
      <c r="Y46" s="129">
        <f>Y22/$C46</f>
        <v>23.9375</v>
      </c>
      <c r="Z46" s="129">
        <f>Z22/$C46</f>
        <v>13</v>
      </c>
      <c r="AA46" s="129">
        <f>AA22/$C46</f>
        <v>8.0625</v>
      </c>
      <c r="AB46" s="129">
        <f>AB22/$C46</f>
        <v>2.3125</v>
      </c>
      <c r="AC46" s="129">
        <f>AC22/$C46</f>
        <v>0.5</v>
      </c>
    </row>
    <row r="47" spans="1:29">
      <c r="G47" s="22"/>
      <c r="S47" s="22"/>
      <c r="V47" s="1"/>
      <c r="W47" s="1"/>
      <c r="X47" s="1"/>
      <c r="Y47" s="1"/>
      <c r="Z47" s="24"/>
      <c r="AA47" s="1"/>
    </row>
    <row r="48" spans="1:29" hidden="1">
      <c r="A48" s="2" t="s">
        <v>21</v>
      </c>
      <c r="R48" s="2"/>
      <c r="S48" s="26"/>
      <c r="T48" s="3"/>
      <c r="U48" s="3"/>
    </row>
    <row r="49" spans="1:35" ht="38.25" hidden="1">
      <c r="A49" s="7" t="e">
        <f>#REF!</f>
        <v>#REF!</v>
      </c>
      <c r="B49" s="33" t="e">
        <f>#REF!</f>
        <v>#REF!</v>
      </c>
      <c r="C49" s="33"/>
      <c r="D49" s="8" t="e">
        <f>#REF!</f>
        <v>#REF!</v>
      </c>
      <c r="E49" s="8" t="e">
        <f>#REF!</f>
        <v>#REF!</v>
      </c>
      <c r="F49" s="8" t="e">
        <f>#REF!</f>
        <v>#REF!</v>
      </c>
      <c r="G49" s="29" t="e">
        <f>#REF!</f>
        <v>#REF!</v>
      </c>
      <c r="H49" s="11" t="s">
        <v>15</v>
      </c>
      <c r="I49" s="9" t="s">
        <v>28</v>
      </c>
      <c r="J49" s="9" t="s">
        <v>29</v>
      </c>
      <c r="K49" s="9" t="s">
        <v>27</v>
      </c>
      <c r="L49" s="11" t="s">
        <v>30</v>
      </c>
      <c r="M49" s="35" t="s">
        <v>35</v>
      </c>
      <c r="N49" s="35" t="s">
        <v>36</v>
      </c>
      <c r="O49" s="35" t="s">
        <v>37</v>
      </c>
      <c r="P49" s="36" t="s">
        <v>38</v>
      </c>
      <c r="Q49" s="8" t="e">
        <f>#REF!</f>
        <v>#REF!</v>
      </c>
      <c r="R49" s="8" t="e">
        <f>#REF!</f>
        <v>#REF!</v>
      </c>
      <c r="S49" s="29" t="e">
        <f>#REF!</f>
        <v>#REF!</v>
      </c>
      <c r="T49" s="11" t="s">
        <v>16</v>
      </c>
      <c r="U49" s="11" t="s">
        <v>17</v>
      </c>
      <c r="V49" s="8" t="e">
        <f>#REF!</f>
        <v>#REF!</v>
      </c>
      <c r="W49" s="9" t="s">
        <v>39</v>
      </c>
      <c r="X49" s="9" t="s">
        <v>40</v>
      </c>
      <c r="Y49" s="37" t="s">
        <v>41</v>
      </c>
      <c r="Z49" s="8" t="e">
        <f>#REF!</f>
        <v>#REF!</v>
      </c>
      <c r="AA49" s="8" t="e">
        <f>#REF!</f>
        <v>#REF!</v>
      </c>
      <c r="AB49" s="8" t="e">
        <f>#REF!</f>
        <v>#REF!</v>
      </c>
      <c r="AC49" s="8" t="s">
        <v>42</v>
      </c>
      <c r="AD49" s="10" t="s">
        <v>23</v>
      </c>
      <c r="AE49" s="10" t="s">
        <v>31</v>
      </c>
      <c r="AF49" s="9" t="s">
        <v>22</v>
      </c>
      <c r="AG49" s="10" t="s">
        <v>25</v>
      </c>
      <c r="AH49" s="10" t="s">
        <v>24</v>
      </c>
      <c r="AI49" s="9" t="s">
        <v>32</v>
      </c>
    </row>
    <row r="50" spans="1:35" hidden="1">
      <c r="A50">
        <f t="shared" ref="A50:B61" si="111">A7</f>
        <v>4</v>
      </c>
      <c r="B50" s="32" t="str">
        <f t="shared" si="111"/>
        <v>Brotherton</v>
      </c>
      <c r="D50" s="13">
        <f>D7/$AD50</f>
        <v>5.1660516605166053E-2</v>
      </c>
      <c r="E50" s="13">
        <f>E7/$AD50</f>
        <v>4.0590405904059039E-2</v>
      </c>
      <c r="F50" s="13">
        <f>F7/$AD50</f>
        <v>0.14760147601476015</v>
      </c>
      <c r="G50" s="5">
        <f>IF(E50&gt;0,E50/F50,0)</f>
        <v>0.27499999999999997</v>
      </c>
      <c r="H50" s="13">
        <f>H7/$AD50</f>
        <v>8.1180811808118078E-2</v>
      </c>
      <c r="I50" s="13">
        <f>I7/$AD50</f>
        <v>3.3210332103321034E-2</v>
      </c>
      <c r="J50" s="13">
        <f>J7/$AD50</f>
        <v>5.9040590405904057E-2</v>
      </c>
      <c r="K50" s="4">
        <f>IF(I50&gt;0,I50/J50,0)</f>
        <v>0.5625</v>
      </c>
      <c r="L50" s="13">
        <f>L7/$AD50</f>
        <v>9.9630996309963096E-2</v>
      </c>
      <c r="M50" s="13"/>
      <c r="N50" s="13"/>
      <c r="O50" s="13"/>
      <c r="P50" s="13"/>
      <c r="Q50" s="13">
        <f>Q7/$AD50</f>
        <v>0.13653136531365315</v>
      </c>
      <c r="R50" s="13">
        <f>R7/$AD50</f>
        <v>0.18081180811808117</v>
      </c>
      <c r="S50" s="5">
        <f>IF(Q50&gt;0,Q50/R50,0)</f>
        <v>0.75510204081632659</v>
      </c>
      <c r="T50" s="13">
        <f>T7/$AD50</f>
        <v>0.13653136531365315</v>
      </c>
      <c r="U50" s="13">
        <f>U7/$AD50</f>
        <v>0.31734317343173429</v>
      </c>
      <c r="V50" s="13">
        <f>V7/$AD50</f>
        <v>2.9520295202952029E-2</v>
      </c>
      <c r="W50" s="13"/>
      <c r="X50" s="13"/>
      <c r="Y50" s="13">
        <f>Y7/$AD50</f>
        <v>8.4870848708487087E-2</v>
      </c>
      <c r="Z50" s="13">
        <f>Z7/$AD50</f>
        <v>5.9040590405904057E-2</v>
      </c>
      <c r="AA50" s="13">
        <f>AA7/$AD50</f>
        <v>2.2140221402214021E-2</v>
      </c>
      <c r="AB50" s="13">
        <f>AB7/$AD50</f>
        <v>1.107011070110701E-2</v>
      </c>
      <c r="AC50" s="13"/>
      <c r="AD50" s="6">
        <v>271</v>
      </c>
      <c r="AE50" s="6">
        <f>RANK(AD50,AD$50:AD$61)</f>
        <v>3</v>
      </c>
      <c r="AF50" s="20">
        <f>AD50/SUM(AD$50:AD$61)</f>
        <v>0.12546296238211591</v>
      </c>
      <c r="AG50" s="21">
        <f>AD50/C31</f>
        <v>33.875</v>
      </c>
      <c r="AH50" s="6">
        <f>RANK(AG50,AG$50:AG$61)</f>
        <v>3</v>
      </c>
      <c r="AI50" s="20">
        <f>AG50/AG$62</f>
        <v>1.4114583333333333</v>
      </c>
    </row>
    <row r="51" spans="1:35" hidden="1">
      <c r="A51">
        <f t="shared" si="111"/>
        <v>44</v>
      </c>
      <c r="B51" s="32" t="str">
        <f t="shared" si="111"/>
        <v>Brown</v>
      </c>
      <c r="D51" s="13">
        <f>D8/$AD51</f>
        <v>0.15277777777777779</v>
      </c>
      <c r="E51" s="13">
        <f>E8/$AD51</f>
        <v>0.10416666666666667</v>
      </c>
      <c r="F51" s="13">
        <f>F8/$AD51</f>
        <v>0.2013888888888889</v>
      </c>
      <c r="G51" s="5">
        <f t="shared" ref="G51:G62" si="112">IF(E51&gt;0,E51/F51,0)</f>
        <v>0.51724137931034486</v>
      </c>
      <c r="H51" s="13">
        <f>H8/$AD51</f>
        <v>0.20833333333333334</v>
      </c>
      <c r="I51" s="13">
        <f>I8/$AD51</f>
        <v>0</v>
      </c>
      <c r="J51" s="13">
        <f>J8/$AD51</f>
        <v>0</v>
      </c>
      <c r="K51" s="4">
        <f t="shared" ref="K51:K61" si="113">IF(I51&gt;0,I51/J51,0)</f>
        <v>0</v>
      </c>
      <c r="L51" s="13">
        <f>L8/$AD51</f>
        <v>0</v>
      </c>
      <c r="M51" s="13"/>
      <c r="N51" s="13"/>
      <c r="O51" s="13"/>
      <c r="P51" s="13"/>
      <c r="Q51" s="13">
        <f>Q8/$AD51</f>
        <v>9.7222222222222224E-2</v>
      </c>
      <c r="R51" s="13">
        <f>R8/$AD51</f>
        <v>0.14583333333333334</v>
      </c>
      <c r="S51" s="5">
        <f t="shared" ref="S51:S62" si="114">IF(Q51&gt;0,Q51/R51,0)</f>
        <v>0.66666666666666663</v>
      </c>
      <c r="T51" s="13">
        <f>T8/$AD51</f>
        <v>9.7222222222222224E-2</v>
      </c>
      <c r="U51" s="13">
        <f>U8/$AD51</f>
        <v>0.30555555555555558</v>
      </c>
      <c r="V51" s="13">
        <f>V8/$AD51</f>
        <v>6.9444444444444441E-3</v>
      </c>
      <c r="W51" s="13"/>
      <c r="X51" s="13"/>
      <c r="Y51" s="13">
        <f>Y8/$AD51</f>
        <v>0.125</v>
      </c>
      <c r="Z51" s="13">
        <f>Z8/$AD51</f>
        <v>7.6388888888888895E-2</v>
      </c>
      <c r="AA51" s="13">
        <f>AA8/$AD51</f>
        <v>2.7777777777777776E-2</v>
      </c>
      <c r="AB51" s="13">
        <f>AB8/$AD51</f>
        <v>2.0833333333333332E-2</v>
      </c>
      <c r="AC51" s="13"/>
      <c r="AD51" s="6">
        <v>144</v>
      </c>
      <c r="AE51" s="6">
        <f t="shared" ref="AE51:AE61" si="115">RANK(AD51,AD$50:AD$61)</f>
        <v>8</v>
      </c>
      <c r="AF51" s="20">
        <f t="shared" ref="AF51:AF61" si="116">AD51/SUM(AD$50:AD$61)</f>
        <v>6.6666666358024693E-2</v>
      </c>
      <c r="AG51" s="21">
        <f>AD51/C32</f>
        <v>10.285714285714286</v>
      </c>
      <c r="AH51" s="6">
        <f t="shared" ref="AH51:AH61" si="117">RANK(AG51,AG$50:AG$61)</f>
        <v>9</v>
      </c>
      <c r="AI51" s="20">
        <f t="shared" ref="AI51:AI61" si="118">AG51/AG$62</f>
        <v>0.4285714285714286</v>
      </c>
    </row>
    <row r="52" spans="1:35" hidden="1">
      <c r="A52">
        <f t="shared" si="111"/>
        <v>25</v>
      </c>
      <c r="B52" s="32" t="str">
        <f t="shared" si="111"/>
        <v>Ells</v>
      </c>
      <c r="D52" s="13">
        <f>D9/$AD52</f>
        <v>4.8387096774193547E-2</v>
      </c>
      <c r="E52" s="13">
        <f>E9/$AD52</f>
        <v>6.4516129032258063E-2</v>
      </c>
      <c r="F52" s="13">
        <f>F9/$AD52</f>
        <v>0.1967741935483871</v>
      </c>
      <c r="G52" s="5">
        <f t="shared" si="112"/>
        <v>0.32786885245901637</v>
      </c>
      <c r="H52" s="13">
        <f>H9/$AD52</f>
        <v>0.12903225806451613</v>
      </c>
      <c r="I52" s="13">
        <f>I9/$AD52</f>
        <v>1.935483870967742E-2</v>
      </c>
      <c r="J52" s="13">
        <f>J9/$AD52</f>
        <v>5.8064516129032261E-2</v>
      </c>
      <c r="K52" s="4">
        <f t="shared" si="113"/>
        <v>0.33333333333333331</v>
      </c>
      <c r="L52" s="13">
        <f>L9/$AD52</f>
        <v>5.8064516129032261E-2</v>
      </c>
      <c r="M52" s="13"/>
      <c r="N52" s="13"/>
      <c r="O52" s="13"/>
      <c r="P52" s="13"/>
      <c r="Q52" s="13">
        <f>Q9/$AD52</f>
        <v>8.0645161290322578E-2</v>
      </c>
      <c r="R52" s="13">
        <f>R9/$AD52</f>
        <v>0.11935483870967742</v>
      </c>
      <c r="S52" s="5">
        <f t="shared" si="114"/>
        <v>0.67567567567567566</v>
      </c>
      <c r="T52" s="13">
        <f>T9/$AD52</f>
        <v>8.0645161290322578E-2</v>
      </c>
      <c r="U52" s="13">
        <f>U9/$AD52</f>
        <v>0.26774193548387099</v>
      </c>
      <c r="V52" s="13">
        <f>V9/$AD52</f>
        <v>4.1935483870967745E-2</v>
      </c>
      <c r="W52" s="13"/>
      <c r="X52" s="13"/>
      <c r="Y52" s="13">
        <f>Y9/$AD52</f>
        <v>5.1612903225806452E-2</v>
      </c>
      <c r="Z52" s="13">
        <f>Z9/$AD52</f>
        <v>6.1290322580645158E-2</v>
      </c>
      <c r="AA52" s="13">
        <f>AA9/$AD52</f>
        <v>2.2580645161290321E-2</v>
      </c>
      <c r="AB52" s="13">
        <f>AB9/$AD52</f>
        <v>0</v>
      </c>
      <c r="AC52" s="13"/>
      <c r="AD52" s="6">
        <v>310</v>
      </c>
      <c r="AE52" s="6">
        <f t="shared" si="115"/>
        <v>1</v>
      </c>
      <c r="AF52" s="20">
        <f t="shared" si="116"/>
        <v>0.14351851785408093</v>
      </c>
      <c r="AG52" s="21">
        <f>AD52/C33</f>
        <v>38.75</v>
      </c>
      <c r="AH52" s="6">
        <f t="shared" si="117"/>
        <v>2</v>
      </c>
      <c r="AI52" s="20">
        <f t="shared" si="118"/>
        <v>1.6145833333333333</v>
      </c>
    </row>
    <row r="53" spans="1:35" hidden="1">
      <c r="A53">
        <f t="shared" si="111"/>
        <v>3</v>
      </c>
      <c r="B53" s="32" t="str">
        <f t="shared" si="111"/>
        <v>Fekaris</v>
      </c>
      <c r="D53" s="13">
        <f>D10/$AD53</f>
        <v>3.7037037037037035E-2</v>
      </c>
      <c r="E53" s="13">
        <f>E10/$AD53</f>
        <v>4.6296296296296294E-2</v>
      </c>
      <c r="F53" s="13">
        <f>F10/$AD53</f>
        <v>0.14814814814814814</v>
      </c>
      <c r="G53" s="5">
        <f t="shared" si="112"/>
        <v>0.3125</v>
      </c>
      <c r="H53" s="13">
        <f>H10/$AD53</f>
        <v>9.2592592592592587E-2</v>
      </c>
      <c r="I53" s="13">
        <f>I10/$AD53</f>
        <v>0</v>
      </c>
      <c r="J53" s="13">
        <f>J10/$AD53</f>
        <v>9.2592592592592587E-3</v>
      </c>
      <c r="K53" s="4">
        <f t="shared" si="113"/>
        <v>0</v>
      </c>
      <c r="L53" s="13">
        <f>L10/$AD53</f>
        <v>0</v>
      </c>
      <c r="M53" s="13"/>
      <c r="N53" s="13"/>
      <c r="O53" s="13"/>
      <c r="P53" s="13"/>
      <c r="Q53" s="13">
        <f>Q10/$AD53</f>
        <v>6.4814814814814811E-2</v>
      </c>
      <c r="R53" s="13">
        <f>R10/$AD53</f>
        <v>0.1111111111111111</v>
      </c>
      <c r="S53" s="5">
        <f t="shared" si="114"/>
        <v>0.58333333333333337</v>
      </c>
      <c r="T53" s="13">
        <f>T10/$AD53</f>
        <v>6.4814814814814811E-2</v>
      </c>
      <c r="U53" s="13">
        <f>U10/$AD53</f>
        <v>0.15740740740740741</v>
      </c>
      <c r="V53" s="13">
        <f>V10/$AD53</f>
        <v>9.2592592592592587E-3</v>
      </c>
      <c r="W53" s="13"/>
      <c r="X53" s="13"/>
      <c r="Y53" s="13">
        <f>Y10/$AD53</f>
        <v>0.12962962962962962</v>
      </c>
      <c r="Z53" s="13">
        <f>Z10/$AD53</f>
        <v>8.3333333333333329E-2</v>
      </c>
      <c r="AA53" s="13">
        <f>AA10/$AD53</f>
        <v>2.7777777777777776E-2</v>
      </c>
      <c r="AB53" s="13">
        <f>AB10/$AD53</f>
        <v>9.2592592592592587E-3</v>
      </c>
      <c r="AC53" s="13"/>
      <c r="AD53" s="6">
        <v>108</v>
      </c>
      <c r="AE53" s="6">
        <f t="shared" si="115"/>
        <v>10</v>
      </c>
      <c r="AF53" s="20">
        <f t="shared" si="116"/>
        <v>4.9999999768518516E-2</v>
      </c>
      <c r="AG53" s="21">
        <f>AD53/C34</f>
        <v>7.7142857142857144</v>
      </c>
      <c r="AH53" s="6">
        <f t="shared" si="117"/>
        <v>10</v>
      </c>
      <c r="AI53" s="20">
        <f t="shared" si="118"/>
        <v>0.32142857142857145</v>
      </c>
    </row>
    <row r="54" spans="1:35" hidden="1">
      <c r="A54">
        <f t="shared" si="111"/>
        <v>53</v>
      </c>
      <c r="B54" s="32" t="str">
        <f t="shared" si="111"/>
        <v>Jespersen</v>
      </c>
      <c r="D54" s="13">
        <f>D11/$AD54</f>
        <v>8.9820359281437126E-2</v>
      </c>
      <c r="E54" s="13">
        <f>E11/$AD54</f>
        <v>4.790419161676647E-2</v>
      </c>
      <c r="F54" s="13">
        <f>F11/$AD54</f>
        <v>0.11377245508982035</v>
      </c>
      <c r="G54" s="5">
        <f t="shared" si="112"/>
        <v>0.4210526315789474</v>
      </c>
      <c r="H54" s="13">
        <f>H11/$AD54</f>
        <v>9.580838323353294E-2</v>
      </c>
      <c r="I54" s="13">
        <f>I11/$AD54</f>
        <v>0</v>
      </c>
      <c r="J54" s="13">
        <f>J11/$AD54</f>
        <v>1.7964071856287425E-2</v>
      </c>
      <c r="K54" s="4">
        <f t="shared" si="113"/>
        <v>0</v>
      </c>
      <c r="L54" s="13">
        <f>L11/$AD54</f>
        <v>0</v>
      </c>
      <c r="M54" s="13"/>
      <c r="N54" s="13"/>
      <c r="O54" s="13"/>
      <c r="P54" s="13"/>
      <c r="Q54" s="13">
        <f>Q11/$AD54</f>
        <v>1.7964071856287425E-2</v>
      </c>
      <c r="R54" s="13">
        <f>R11/$AD54</f>
        <v>2.3952095808383235E-2</v>
      </c>
      <c r="S54" s="5">
        <f t="shared" si="114"/>
        <v>0.74999999999999989</v>
      </c>
      <c r="T54" s="13">
        <f>T11/$AD54</f>
        <v>1.7964071856287425E-2</v>
      </c>
      <c r="U54" s="13">
        <f>U11/$AD54</f>
        <v>0.11377245508982035</v>
      </c>
      <c r="V54" s="13">
        <f>V11/$AD54</f>
        <v>1.1976047904191617E-2</v>
      </c>
      <c r="W54" s="13"/>
      <c r="X54" s="13"/>
      <c r="Y54" s="13">
        <f>Y11/$AD54</f>
        <v>5.9880239520958084E-2</v>
      </c>
      <c r="Z54" s="13">
        <f>Z11/$AD54</f>
        <v>4.790419161676647E-2</v>
      </c>
      <c r="AA54" s="13">
        <f>AA11/$AD54</f>
        <v>5.9880239520958087E-3</v>
      </c>
      <c r="AB54" s="13">
        <f>AB11/$AD54</f>
        <v>5.9880239520958087E-3</v>
      </c>
      <c r="AC54" s="13"/>
      <c r="AD54" s="6">
        <v>167</v>
      </c>
      <c r="AE54" s="6">
        <f t="shared" si="115"/>
        <v>6</v>
      </c>
      <c r="AF54" s="20">
        <f t="shared" si="116"/>
        <v>7.7314814456875852E-2</v>
      </c>
      <c r="AG54" s="21">
        <f>AD54/C35</f>
        <v>13.916666666666666</v>
      </c>
      <c r="AH54" s="6">
        <f t="shared" si="117"/>
        <v>8</v>
      </c>
      <c r="AI54" s="20">
        <f t="shared" si="118"/>
        <v>0.57986111111111105</v>
      </c>
    </row>
    <row r="55" spans="1:35" hidden="1">
      <c r="A55">
        <f t="shared" si="111"/>
        <v>31</v>
      </c>
      <c r="B55" s="32" t="str">
        <f t="shared" si="111"/>
        <v>Kleckner</v>
      </c>
      <c r="D55" s="13">
        <f>D12/$AD55</f>
        <v>0.12962962962962962</v>
      </c>
      <c r="E55" s="13">
        <f>E12/$AD55</f>
        <v>9.2592592592592587E-2</v>
      </c>
      <c r="F55" s="13">
        <f>F12/$AD55</f>
        <v>0.20370370370370369</v>
      </c>
      <c r="G55" s="5">
        <f t="shared" si="112"/>
        <v>0.45454545454545453</v>
      </c>
      <c r="H55" s="13">
        <f>H12/$AD55</f>
        <v>0.18518518518518517</v>
      </c>
      <c r="I55" s="13">
        <f>I12/$AD55</f>
        <v>0</v>
      </c>
      <c r="J55" s="13">
        <f>J12/$AD55</f>
        <v>0</v>
      </c>
      <c r="K55" s="4">
        <f t="shared" si="113"/>
        <v>0</v>
      </c>
      <c r="L55" s="13">
        <f>L12/$AD55</f>
        <v>0</v>
      </c>
      <c r="M55" s="13"/>
      <c r="N55" s="13"/>
      <c r="O55" s="13"/>
      <c r="P55" s="13"/>
      <c r="Q55" s="13">
        <f>Q12/$AD55</f>
        <v>0.12037037037037036</v>
      </c>
      <c r="R55" s="13">
        <f>R12/$AD55</f>
        <v>0.16666666666666666</v>
      </c>
      <c r="S55" s="5">
        <f t="shared" si="114"/>
        <v>0.72222222222222221</v>
      </c>
      <c r="T55" s="13">
        <f>T12/$AD55</f>
        <v>0.12037037037037036</v>
      </c>
      <c r="U55" s="13">
        <f>U12/$AD55</f>
        <v>0.30555555555555558</v>
      </c>
      <c r="V55" s="13">
        <f>V12/$AD55</f>
        <v>9.2592592592592587E-3</v>
      </c>
      <c r="W55" s="13"/>
      <c r="X55" s="13"/>
      <c r="Y55" s="13">
        <f>Y12/$AD55</f>
        <v>0.23148148148148148</v>
      </c>
      <c r="Z55" s="13">
        <f>Z12/$AD55</f>
        <v>0.12962962962962962</v>
      </c>
      <c r="AA55" s="13">
        <f>AA12/$AD55</f>
        <v>1.8518518518518517E-2</v>
      </c>
      <c r="AB55" s="13">
        <f>AB12/$AD55</f>
        <v>2.7777777777777776E-2</v>
      </c>
      <c r="AC55" s="13"/>
      <c r="AD55" s="6">
        <v>108</v>
      </c>
      <c r="AE55" s="6">
        <f t="shared" si="115"/>
        <v>10</v>
      </c>
      <c r="AF55" s="20">
        <f t="shared" si="116"/>
        <v>4.9999999768518516E-2</v>
      </c>
      <c r="AG55" s="21">
        <f>AD55/C36</f>
        <v>6.75</v>
      </c>
      <c r="AH55" s="6">
        <f t="shared" si="117"/>
        <v>11</v>
      </c>
      <c r="AI55" s="20">
        <f t="shared" si="118"/>
        <v>0.28125</v>
      </c>
    </row>
    <row r="56" spans="1:35" hidden="1">
      <c r="A56">
        <f t="shared" si="111"/>
        <v>1</v>
      </c>
      <c r="B56" s="32" t="str">
        <f t="shared" si="111"/>
        <v>Lonergan</v>
      </c>
      <c r="D56" s="13">
        <f>D13/$AD56</f>
        <v>0.14919354838709678</v>
      </c>
      <c r="E56" s="13">
        <f>E13/$AD56</f>
        <v>0.11693548387096774</v>
      </c>
      <c r="F56" s="13">
        <f>F13/$AD56</f>
        <v>0.27016129032258063</v>
      </c>
      <c r="G56" s="5">
        <f t="shared" si="112"/>
        <v>0.43283582089552242</v>
      </c>
      <c r="H56" s="13">
        <f>H13/$AD56</f>
        <v>0.23387096774193547</v>
      </c>
      <c r="I56" s="13">
        <f>I13/$AD56</f>
        <v>9.2741935483870969E-2</v>
      </c>
      <c r="J56" s="13">
        <f>J13/$AD56</f>
        <v>0.22580645161290322</v>
      </c>
      <c r="K56" s="4">
        <f t="shared" si="113"/>
        <v>0.41071428571428575</v>
      </c>
      <c r="L56" s="13">
        <f>L13/$AD56</f>
        <v>0.27822580645161288</v>
      </c>
      <c r="M56" s="13"/>
      <c r="N56" s="13"/>
      <c r="O56" s="13"/>
      <c r="P56" s="13"/>
      <c r="Q56" s="13">
        <f>Q13/$AD56</f>
        <v>0.19758064516129031</v>
      </c>
      <c r="R56" s="13">
        <f>R13/$AD56</f>
        <v>0.25806451612903225</v>
      </c>
      <c r="S56" s="5">
        <f t="shared" si="114"/>
        <v>0.765625</v>
      </c>
      <c r="T56" s="13">
        <f>T13/$AD56</f>
        <v>0.19758064516129031</v>
      </c>
      <c r="U56" s="13">
        <f>U13/$AD56</f>
        <v>0.70967741935483875</v>
      </c>
      <c r="V56" s="13">
        <f>V13/$AD56</f>
        <v>2.0161290322580645E-2</v>
      </c>
      <c r="W56" s="13"/>
      <c r="X56" s="13"/>
      <c r="Y56" s="13">
        <f>Y13/$AD56</f>
        <v>0.31451612903225806</v>
      </c>
      <c r="Z56" s="13">
        <f>Z13/$AD56</f>
        <v>5.6451612903225805E-2</v>
      </c>
      <c r="AA56" s="13">
        <f>AA13/$AD56</f>
        <v>4.0322580645161289E-2</v>
      </c>
      <c r="AB56" s="13">
        <f>AB13/$AD56</f>
        <v>3.6290322580645164E-2</v>
      </c>
      <c r="AC56" s="13"/>
      <c r="AD56" s="6">
        <v>248</v>
      </c>
      <c r="AE56" s="6">
        <f t="shared" si="115"/>
        <v>5</v>
      </c>
      <c r="AF56" s="20">
        <f t="shared" si="116"/>
        <v>0.11481481428326473</v>
      </c>
      <c r="AG56" s="21">
        <f>AD56/C37</f>
        <v>16.533333333333335</v>
      </c>
      <c r="AH56" s="6">
        <f t="shared" si="117"/>
        <v>5</v>
      </c>
      <c r="AI56" s="20">
        <f t="shared" si="118"/>
        <v>0.68888888888888899</v>
      </c>
    </row>
    <row r="57" spans="1:35" hidden="1">
      <c r="A57">
        <f t="shared" si="111"/>
        <v>25</v>
      </c>
      <c r="B57" s="32" t="str">
        <f t="shared" si="111"/>
        <v>Menzel</v>
      </c>
      <c r="D57" s="13">
        <f>D14/$AD57</f>
        <v>9.0322580645161285E-2</v>
      </c>
      <c r="E57" s="13">
        <f>E14/$AD57</f>
        <v>9.0322580645161285E-2</v>
      </c>
      <c r="F57" s="13">
        <f>F14/$AD57</f>
        <v>0.25161290322580643</v>
      </c>
      <c r="G57" s="5">
        <f t="shared" si="112"/>
        <v>0.35897435897435898</v>
      </c>
      <c r="H57" s="13">
        <f>H14/$AD57</f>
        <v>0.18064516129032257</v>
      </c>
      <c r="I57" s="13">
        <f>I14/$AD57</f>
        <v>0</v>
      </c>
      <c r="J57" s="13">
        <f>J14/$AD57</f>
        <v>0</v>
      </c>
      <c r="K57" s="4">
        <f t="shared" si="113"/>
        <v>0</v>
      </c>
      <c r="L57" s="13">
        <f>L14/$AD57</f>
        <v>0</v>
      </c>
      <c r="M57" s="13"/>
      <c r="N57" s="13"/>
      <c r="O57" s="13"/>
      <c r="P57" s="13"/>
      <c r="Q57" s="13">
        <f>Q14/$AD57</f>
        <v>6.4516129032258063E-2</v>
      </c>
      <c r="R57" s="13">
        <f>R14/$AD57</f>
        <v>0.18064516129032257</v>
      </c>
      <c r="S57" s="5">
        <f t="shared" si="114"/>
        <v>0.35714285714285715</v>
      </c>
      <c r="T57" s="13">
        <f>T14/$AD57</f>
        <v>6.4516129032258063E-2</v>
      </c>
      <c r="U57" s="13">
        <f>U14/$AD57</f>
        <v>0.24516129032258063</v>
      </c>
      <c r="V57" s="13">
        <f>V14/$AD57</f>
        <v>1.2903225806451613E-2</v>
      </c>
      <c r="W57" s="13"/>
      <c r="X57" s="13"/>
      <c r="Y57" s="13">
        <f>Y14/$AD57</f>
        <v>0.23870967741935484</v>
      </c>
      <c r="Z57" s="13">
        <f>Z14/$AD57</f>
        <v>3.2258064516129031E-2</v>
      </c>
      <c r="AA57" s="13">
        <f>AA14/$AD57</f>
        <v>1.2903225806451613E-2</v>
      </c>
      <c r="AB57" s="13">
        <f>AB14/$AD57</f>
        <v>6.4516129032258063E-2</v>
      </c>
      <c r="AC57" s="13"/>
      <c r="AD57" s="6">
        <v>155</v>
      </c>
      <c r="AE57" s="6">
        <f t="shared" si="115"/>
        <v>7</v>
      </c>
      <c r="AF57" s="20">
        <f t="shared" si="116"/>
        <v>7.1759258927040465E-2</v>
      </c>
      <c r="AG57" s="21">
        <f>AD57/C38</f>
        <v>19.375</v>
      </c>
      <c r="AH57" s="6">
        <f t="shared" si="117"/>
        <v>4</v>
      </c>
      <c r="AI57" s="20">
        <f t="shared" si="118"/>
        <v>0.80729166666666663</v>
      </c>
    </row>
    <row r="58" spans="1:35" hidden="1">
      <c r="A58">
        <f t="shared" si="111"/>
        <v>14</v>
      </c>
      <c r="B58" s="32" t="str">
        <f t="shared" si="111"/>
        <v>Osborne</v>
      </c>
      <c r="D58" s="13">
        <f>D15/$AD58</f>
        <v>6.6176470588235295E-2</v>
      </c>
      <c r="E58" s="13">
        <f>E15/$AD58</f>
        <v>8.455882352941177E-2</v>
      </c>
      <c r="F58" s="13">
        <f>F15/$AD58</f>
        <v>0.23897058823529413</v>
      </c>
      <c r="G58" s="5">
        <f t="shared" si="112"/>
        <v>0.35384615384615387</v>
      </c>
      <c r="H58" s="13">
        <f>H15/$AD58</f>
        <v>0.16911764705882354</v>
      </c>
      <c r="I58" s="13">
        <f>I15/$AD58</f>
        <v>7.3529411764705881E-3</v>
      </c>
      <c r="J58" s="13">
        <f>J15/$AD58</f>
        <v>2.5735294117647058E-2</v>
      </c>
      <c r="K58" s="4">
        <f t="shared" si="113"/>
        <v>0.2857142857142857</v>
      </c>
      <c r="L58" s="13">
        <f>L15/$AD58</f>
        <v>2.2058823529411766E-2</v>
      </c>
      <c r="M58" s="13"/>
      <c r="N58" s="13"/>
      <c r="O58" s="13"/>
      <c r="P58" s="13"/>
      <c r="Q58" s="13">
        <f>Q15/$AD58</f>
        <v>7.720588235294118E-2</v>
      </c>
      <c r="R58" s="13">
        <f>R15/$AD58</f>
        <v>0.11397058823529412</v>
      </c>
      <c r="S58" s="5">
        <f t="shared" si="114"/>
        <v>0.67741935483870974</v>
      </c>
      <c r="T58" s="13">
        <f>T15/$AD58</f>
        <v>7.720588235294118E-2</v>
      </c>
      <c r="U58" s="13">
        <f>U15/$AD58</f>
        <v>0.26838235294117646</v>
      </c>
      <c r="V58" s="13">
        <f>V15/$AD58</f>
        <v>4.4117647058823532E-2</v>
      </c>
      <c r="W58" s="13"/>
      <c r="X58" s="13"/>
      <c r="Y58" s="13">
        <f>Y15/$AD58</f>
        <v>7.720588235294118E-2</v>
      </c>
      <c r="Z58" s="13">
        <f>Z15/$AD58</f>
        <v>8.455882352941177E-2</v>
      </c>
      <c r="AA58" s="13">
        <f>AA15/$AD58</f>
        <v>4.779411764705882E-2</v>
      </c>
      <c r="AB58" s="13">
        <f>AB15/$AD58</f>
        <v>0</v>
      </c>
      <c r="AC58" s="13"/>
      <c r="AD58" s="6">
        <v>272</v>
      </c>
      <c r="AE58" s="6">
        <f t="shared" si="115"/>
        <v>2</v>
      </c>
      <c r="AF58" s="20">
        <f t="shared" si="116"/>
        <v>0.12592592534293551</v>
      </c>
      <c r="AG58" s="21">
        <f>AD58/C39</f>
        <v>38.857142857142854</v>
      </c>
      <c r="AH58" s="6">
        <f t="shared" si="117"/>
        <v>1</v>
      </c>
      <c r="AI58" s="20">
        <f t="shared" si="118"/>
        <v>1.6190476190476188</v>
      </c>
    </row>
    <row r="59" spans="1:35" hidden="1">
      <c r="A59">
        <f t="shared" si="111"/>
        <v>11</v>
      </c>
      <c r="B59" s="32" t="str">
        <f t="shared" si="111"/>
        <v>Papler</v>
      </c>
      <c r="D59" s="13">
        <f>D16/$AD59</f>
        <v>0.16</v>
      </c>
      <c r="E59" s="13">
        <f>E16/$AD59</f>
        <v>0.128</v>
      </c>
      <c r="F59" s="13">
        <f>F16/$AD59</f>
        <v>0.316</v>
      </c>
      <c r="G59" s="5">
        <f t="shared" si="112"/>
        <v>0.4050632911392405</v>
      </c>
      <c r="H59" s="13">
        <f>H16/$AD59</f>
        <v>0.25600000000000001</v>
      </c>
      <c r="I59" s="13">
        <f>I16/$AD59</f>
        <v>4.0000000000000001E-3</v>
      </c>
      <c r="J59" s="13">
        <f>J16/$AD59</f>
        <v>1.2E-2</v>
      </c>
      <c r="K59" s="4">
        <f t="shared" si="113"/>
        <v>0.33333333333333331</v>
      </c>
      <c r="L59" s="13">
        <f>L16/$AD59</f>
        <v>1.2E-2</v>
      </c>
      <c r="M59" s="13"/>
      <c r="N59" s="13"/>
      <c r="O59" s="13"/>
      <c r="P59" s="13"/>
      <c r="Q59" s="13">
        <f>Q16/$AD59</f>
        <v>5.6000000000000001E-2</v>
      </c>
      <c r="R59" s="13">
        <f>R16/$AD59</f>
        <v>0.112</v>
      </c>
      <c r="S59" s="5">
        <f t="shared" si="114"/>
        <v>0.5</v>
      </c>
      <c r="T59" s="13">
        <f>T16/$AD59</f>
        <v>5.6000000000000001E-2</v>
      </c>
      <c r="U59" s="13">
        <f>U16/$AD59</f>
        <v>0.32400000000000001</v>
      </c>
      <c r="V59" s="13">
        <f>V16/$AD59</f>
        <v>0.02</v>
      </c>
      <c r="W59" s="13"/>
      <c r="X59" s="13"/>
      <c r="Y59" s="13">
        <f>Y16/$AD59</f>
        <v>0.21199999999999999</v>
      </c>
      <c r="Z59" s="13">
        <f>Z16/$AD59</f>
        <v>7.1999999999999995E-2</v>
      </c>
      <c r="AA59" s="13">
        <f>AA16/$AD59</f>
        <v>0.17599999999999999</v>
      </c>
      <c r="AB59" s="13">
        <f>AB16/$AD59</f>
        <v>4.0000000000000001E-3</v>
      </c>
      <c r="AC59" s="13"/>
      <c r="AD59" s="6">
        <v>250</v>
      </c>
      <c r="AE59" s="6">
        <f t="shared" si="115"/>
        <v>4</v>
      </c>
      <c r="AF59" s="20">
        <f t="shared" si="116"/>
        <v>0.11574074020490396</v>
      </c>
      <c r="AG59" s="21">
        <f>AD59/C40</f>
        <v>15.625</v>
      </c>
      <c r="AH59" s="6">
        <f t="shared" si="117"/>
        <v>7</v>
      </c>
      <c r="AI59" s="20">
        <f t="shared" si="118"/>
        <v>0.65104166666666663</v>
      </c>
    </row>
    <row r="60" spans="1:35" hidden="1">
      <c r="A60">
        <f t="shared" si="111"/>
        <v>35</v>
      </c>
      <c r="B60" s="32" t="str">
        <f t="shared" si="111"/>
        <v>Pistana</v>
      </c>
      <c r="D60" s="13">
        <f>D17/$AD60</f>
        <v>6.2992125984251968E-2</v>
      </c>
      <c r="E60" s="13">
        <f>E17/$AD60</f>
        <v>7.874015748031496E-3</v>
      </c>
      <c r="F60" s="13">
        <f>F17/$AD60</f>
        <v>1.5748031496062992E-2</v>
      </c>
      <c r="G60" s="5">
        <f t="shared" si="112"/>
        <v>0.5</v>
      </c>
      <c r="H60" s="13">
        <f>H17/$AD60</f>
        <v>1.5748031496062992E-2</v>
      </c>
      <c r="I60" s="13">
        <f>I17/$AD60</f>
        <v>1.5748031496062992E-2</v>
      </c>
      <c r="J60" s="13">
        <f>J17/$AD60</f>
        <v>2.3622047244094488E-2</v>
      </c>
      <c r="K60" s="4">
        <f t="shared" si="113"/>
        <v>0.66666666666666663</v>
      </c>
      <c r="L60" s="13">
        <f>L17/$AD60</f>
        <v>4.7244094488188976E-2</v>
      </c>
      <c r="M60" s="13"/>
      <c r="N60" s="13"/>
      <c r="O60" s="13"/>
      <c r="P60" s="13"/>
      <c r="Q60" s="13">
        <f>Q17/$AD60</f>
        <v>0</v>
      </c>
      <c r="R60" s="13">
        <f>R17/$AD60</f>
        <v>0</v>
      </c>
      <c r="S60" s="5">
        <f t="shared" si="114"/>
        <v>0</v>
      </c>
      <c r="T60" s="13">
        <f>T17/$AD60</f>
        <v>0</v>
      </c>
      <c r="U60" s="13">
        <f>U17/$AD60</f>
        <v>6.2992125984251968E-2</v>
      </c>
      <c r="V60" s="13">
        <f>V17/$AD60</f>
        <v>0</v>
      </c>
      <c r="W60" s="13"/>
      <c r="X60" s="13"/>
      <c r="Y60" s="13">
        <f>Y17/$AD60</f>
        <v>2.3622047244094488E-2</v>
      </c>
      <c r="Z60" s="13">
        <f>Z17/$AD60</f>
        <v>6.2992125984251968E-2</v>
      </c>
      <c r="AA60" s="13">
        <f>AA17/$AD60</f>
        <v>0</v>
      </c>
      <c r="AB60" s="13">
        <f>AB17/$AD60</f>
        <v>0</v>
      </c>
      <c r="AC60" s="13"/>
      <c r="AD60" s="6">
        <v>127</v>
      </c>
      <c r="AE60" s="6">
        <f t="shared" si="115"/>
        <v>9</v>
      </c>
      <c r="AF60" s="20">
        <f t="shared" si="116"/>
        <v>5.879629602409122E-2</v>
      </c>
      <c r="AG60" s="21">
        <f>AD60/C41</f>
        <v>15.875</v>
      </c>
      <c r="AH60" s="6">
        <f t="shared" si="117"/>
        <v>6</v>
      </c>
      <c r="AI60" s="20">
        <f t="shared" si="118"/>
        <v>0.66145833333333337</v>
      </c>
    </row>
    <row r="61" spans="1:35" hidden="1">
      <c r="A61">
        <f t="shared" si="111"/>
        <v>21</v>
      </c>
      <c r="B61" s="32" t="str">
        <f t="shared" si="111"/>
        <v>Snoek</v>
      </c>
      <c r="D61" s="13">
        <f>D18/$AD61</f>
        <v>3699999.9999999995</v>
      </c>
      <c r="E61" s="13">
        <f>E18/$AD61</f>
        <v>2800000</v>
      </c>
      <c r="F61" s="13">
        <f>F18/$AD61</f>
        <v>7399999.9999999991</v>
      </c>
      <c r="G61" s="5">
        <f t="shared" si="112"/>
        <v>0.3783783783783784</v>
      </c>
      <c r="H61" s="13">
        <f>H18/$AD61</f>
        <v>5600000</v>
      </c>
      <c r="I61" s="13">
        <f>I18/$AD61</f>
        <v>99999.999999999985</v>
      </c>
      <c r="J61" s="13">
        <f>J18/$AD61</f>
        <v>300000</v>
      </c>
      <c r="K61" s="4">
        <f t="shared" si="113"/>
        <v>0.33333333333333326</v>
      </c>
      <c r="L61" s="13">
        <f>L18/$AD61</f>
        <v>300000</v>
      </c>
      <c r="M61" s="13"/>
      <c r="N61" s="13"/>
      <c r="O61" s="13"/>
      <c r="P61" s="13"/>
      <c r="Q61" s="13">
        <f>Q18/$AD61</f>
        <v>2100000</v>
      </c>
      <c r="R61" s="13">
        <f>R18/$AD61</f>
        <v>4500000</v>
      </c>
      <c r="S61" s="5">
        <f t="shared" si="114"/>
        <v>0.46666666666666667</v>
      </c>
      <c r="T61" s="13">
        <f>T18/$AD61</f>
        <v>2100000</v>
      </c>
      <c r="U61" s="13">
        <f>U18/$AD61</f>
        <v>7999999.9999999991</v>
      </c>
      <c r="V61" s="13">
        <f>V18/$AD61</f>
        <v>1100000</v>
      </c>
      <c r="W61" s="13"/>
      <c r="X61" s="13"/>
      <c r="Y61" s="13">
        <f>Y18/$AD61</f>
        <v>4800000</v>
      </c>
      <c r="Z61" s="13">
        <f>Z18/$AD61</f>
        <v>2700000</v>
      </c>
      <c r="AA61" s="13">
        <f>AA18/$AD61</f>
        <v>1799999.9999999998</v>
      </c>
      <c r="AB61" s="13">
        <f>AB18/$AD61</f>
        <v>199999.99999999997</v>
      </c>
      <c r="AC61" s="13"/>
      <c r="AD61" s="6">
        <v>1.0000000000000001E-5</v>
      </c>
      <c r="AE61" s="6">
        <f t="shared" si="115"/>
        <v>12</v>
      </c>
      <c r="AF61" s="20">
        <f t="shared" si="116"/>
        <v>4.629629608196159E-9</v>
      </c>
      <c r="AG61" s="21">
        <f>AD61/C42</f>
        <v>6.2500000000000005E-7</v>
      </c>
      <c r="AH61" s="6">
        <f t="shared" si="117"/>
        <v>12</v>
      </c>
      <c r="AI61" s="20">
        <f t="shared" si="118"/>
        <v>2.604166666666667E-8</v>
      </c>
    </row>
    <row r="62" spans="1:35" hidden="1">
      <c r="B62" s="34" t="str">
        <f>B19</f>
        <v>Stolar</v>
      </c>
      <c r="C62" s="34"/>
      <c r="D62" s="12">
        <f>D22/$AD62</f>
        <v>0.74739583333333337</v>
      </c>
      <c r="E62" s="12">
        <f>E22/$AD62</f>
        <v>0.61197916666666663</v>
      </c>
      <c r="F62" s="12">
        <f>F22/$AD62</f>
        <v>1.5625</v>
      </c>
      <c r="G62" s="30">
        <f t="shared" si="112"/>
        <v>0.39166666666666666</v>
      </c>
      <c r="H62" s="12">
        <f>H22/$AD62</f>
        <v>1.2239583333333333</v>
      </c>
      <c r="I62" s="12">
        <f>I22/$AD62</f>
        <v>0.1171875</v>
      </c>
      <c r="J62" s="12">
        <f>J22/$AD62</f>
        <v>0.3203125</v>
      </c>
      <c r="K62" s="23">
        <f>IF(I62&gt;0,I62/J62,0)</f>
        <v>0.36585365853658536</v>
      </c>
      <c r="L62" s="12">
        <f>L22/$AD62</f>
        <v>0.3515625</v>
      </c>
      <c r="M62" s="12"/>
      <c r="N62" s="12"/>
      <c r="O62" s="12"/>
      <c r="P62" s="12"/>
      <c r="Q62" s="12">
        <f>Q22/$AD62</f>
        <v>0.6171875</v>
      </c>
      <c r="R62" s="12">
        <f>R22/$AD62</f>
        <v>0.9921875</v>
      </c>
      <c r="S62" s="30">
        <f t="shared" si="114"/>
        <v>0.62204724409448819</v>
      </c>
      <c r="T62" s="12">
        <f>T22/$AD62</f>
        <v>0.6171875</v>
      </c>
      <c r="U62" s="12">
        <f>U22/$AD62</f>
        <v>2.1927083333333335</v>
      </c>
      <c r="V62" s="12">
        <f>V22/$AD62</f>
        <v>0.19270833333333334</v>
      </c>
      <c r="W62" s="12"/>
      <c r="X62" s="12"/>
      <c r="Y62" s="12">
        <f>Y22/$AD62</f>
        <v>0.99739583333333337</v>
      </c>
      <c r="Z62" s="12">
        <f>Z22/$AD62</f>
        <v>0.54166666666666663</v>
      </c>
      <c r="AA62" s="12">
        <f>AA22/$AD62</f>
        <v>0.3359375</v>
      </c>
      <c r="AB62" s="12">
        <f>AB22/$AD62</f>
        <v>9.6354166666666671E-2</v>
      </c>
      <c r="AC62" s="38"/>
      <c r="AD62">
        <f>C46*24</f>
        <v>384</v>
      </c>
      <c r="AF62" s="19">
        <f>SUM(AF50:AF61)</f>
        <v>0.99999999999999989</v>
      </c>
      <c r="AG62">
        <v>24</v>
      </c>
      <c r="AI62" s="19">
        <f>SUM(AI50:AI61)</f>
        <v>9.0648809784226199</v>
      </c>
    </row>
    <row r="63" spans="1:35" ht="57">
      <c r="O63" s="56" t="str">
        <f>O$2</f>
        <v xml:space="preserve">2011-12 Lakeland Eagle Jr. Varsity Game Totals    </v>
      </c>
    </row>
    <row r="64" spans="1:35" ht="23.25">
      <c r="O64" s="47" t="s">
        <v>62</v>
      </c>
    </row>
    <row r="65" spans="1:30" ht="20.100000000000001" customHeight="1"/>
    <row r="66" spans="1:30" ht="20.100000000000001" customHeight="1"/>
    <row r="67" spans="1:30" ht="20.100000000000001" customHeight="1"/>
    <row r="68" spans="1:30" ht="47.1" customHeight="1">
      <c r="A68" s="49" t="s">
        <v>0</v>
      </c>
      <c r="B68" s="49" t="s">
        <v>1</v>
      </c>
      <c r="C68" s="49" t="s">
        <v>55</v>
      </c>
      <c r="D68" s="49" t="s">
        <v>56</v>
      </c>
      <c r="E68" s="49" t="s">
        <v>6</v>
      </c>
      <c r="F68" s="49" t="s">
        <v>7</v>
      </c>
      <c r="G68" s="55" t="s">
        <v>13</v>
      </c>
      <c r="H68" s="50" t="s">
        <v>15</v>
      </c>
      <c r="I68" s="50" t="s">
        <v>28</v>
      </c>
      <c r="J68" s="50" t="s">
        <v>29</v>
      </c>
      <c r="K68" s="50" t="s">
        <v>27</v>
      </c>
      <c r="L68" s="50" t="s">
        <v>30</v>
      </c>
      <c r="M68" s="50" t="s">
        <v>35</v>
      </c>
      <c r="N68" s="50" t="s">
        <v>36</v>
      </c>
      <c r="O68" s="50" t="s">
        <v>37</v>
      </c>
      <c r="P68" s="50" t="s">
        <v>38</v>
      </c>
      <c r="Q68" s="49" t="s">
        <v>9</v>
      </c>
      <c r="R68" s="49" t="s">
        <v>8</v>
      </c>
      <c r="S68" s="55" t="s">
        <v>14</v>
      </c>
      <c r="T68" s="50" t="s">
        <v>16</v>
      </c>
      <c r="U68" s="50" t="s">
        <v>17</v>
      </c>
      <c r="V68" s="49" t="s">
        <v>43</v>
      </c>
      <c r="W68" s="50" t="s">
        <v>39</v>
      </c>
      <c r="X68" s="50" t="s">
        <v>40</v>
      </c>
      <c r="Y68" s="50" t="s">
        <v>41</v>
      </c>
      <c r="Z68" s="49" t="s">
        <v>10</v>
      </c>
      <c r="AA68" s="49" t="s">
        <v>57</v>
      </c>
      <c r="AB68" s="49" t="s">
        <v>58</v>
      </c>
      <c r="AC68" s="49" t="s">
        <v>59</v>
      </c>
      <c r="AD68" s="66"/>
    </row>
    <row r="69" spans="1:30" ht="47.1" customHeight="1">
      <c r="A69" s="51">
        <f>A$7</f>
        <v>4</v>
      </c>
      <c r="B69" s="54" t="str">
        <f>B$7</f>
        <v>Brotherton</v>
      </c>
      <c r="C69" s="51">
        <v>0</v>
      </c>
      <c r="D69" s="51">
        <v>0</v>
      </c>
      <c r="E69" s="51">
        <v>0</v>
      </c>
      <c r="F69" s="51">
        <v>0</v>
      </c>
      <c r="G69" s="52">
        <f>IF(F69&gt;0,E69/F69,0)</f>
        <v>0</v>
      </c>
      <c r="H69" s="51">
        <f>E69*2</f>
        <v>0</v>
      </c>
      <c r="I69" s="51">
        <v>0</v>
      </c>
      <c r="J69" s="51">
        <v>0</v>
      </c>
      <c r="K69" s="52">
        <f>IF(J69&gt;0,I69/J69,0)</f>
        <v>0</v>
      </c>
      <c r="L69" s="51">
        <f>I69*3</f>
        <v>0</v>
      </c>
      <c r="M69" s="51">
        <f>E69+I69</f>
        <v>0</v>
      </c>
      <c r="N69" s="51">
        <f>F69+J69</f>
        <v>0</v>
      </c>
      <c r="O69" s="52">
        <f>IF(N69&gt;0,M69/N69,0)</f>
        <v>0</v>
      </c>
      <c r="P69" s="51">
        <f>L69+H69</f>
        <v>0</v>
      </c>
      <c r="Q69" s="51">
        <v>0</v>
      </c>
      <c r="R69" s="51">
        <v>0</v>
      </c>
      <c r="S69" s="52">
        <f>IF(R69&gt;0,Q69/R69,0)</f>
        <v>0</v>
      </c>
      <c r="T69" s="51">
        <f>Q69</f>
        <v>0</v>
      </c>
      <c r="U69" s="51">
        <f>H69+T69+L69</f>
        <v>0</v>
      </c>
      <c r="V69" s="51">
        <v>0</v>
      </c>
      <c r="W69" s="51">
        <v>0</v>
      </c>
      <c r="X69" s="51">
        <v>0</v>
      </c>
      <c r="Y69" s="51">
        <f>W69+X69</f>
        <v>0</v>
      </c>
      <c r="Z69" s="51">
        <v>0</v>
      </c>
      <c r="AA69" s="51">
        <v>0</v>
      </c>
      <c r="AB69" s="51">
        <v>0</v>
      </c>
      <c r="AC69" s="51">
        <v>0</v>
      </c>
    </row>
    <row r="70" spans="1:30" ht="47.1" customHeight="1">
      <c r="A70" s="61">
        <f>A$8</f>
        <v>44</v>
      </c>
      <c r="B70" s="62" t="str">
        <f>B$8</f>
        <v>Brown</v>
      </c>
      <c r="C70" s="61">
        <v>1</v>
      </c>
      <c r="D70" s="61">
        <v>2</v>
      </c>
      <c r="E70" s="61">
        <v>2</v>
      </c>
      <c r="F70" s="61">
        <v>2</v>
      </c>
      <c r="G70" s="63">
        <f t="shared" ref="G70:G84" si="119">IF(F70&gt;0,E70/F70,0)</f>
        <v>1</v>
      </c>
      <c r="H70" s="61">
        <f t="shared" ref="H70:H82" si="120">E70*2</f>
        <v>4</v>
      </c>
      <c r="I70" s="61">
        <v>0</v>
      </c>
      <c r="J70" s="61">
        <v>0</v>
      </c>
      <c r="K70" s="63">
        <f t="shared" ref="K70:K82" si="121">IF(J70&gt;0,I70/J70,0)</f>
        <v>0</v>
      </c>
      <c r="L70" s="61">
        <f t="shared" ref="L70:L82" si="122">I70*3</f>
        <v>0</v>
      </c>
      <c r="M70" s="61">
        <f t="shared" ref="M70:M82" si="123">E70+I70</f>
        <v>2</v>
      </c>
      <c r="N70" s="61">
        <f t="shared" ref="N70:N82" si="124">F70+J70</f>
        <v>2</v>
      </c>
      <c r="O70" s="63">
        <f t="shared" ref="O70:O82" si="125">IF(N70&gt;0,M70/N70,0)</f>
        <v>1</v>
      </c>
      <c r="P70" s="61">
        <f t="shared" ref="P70:P82" si="126">L70+H70</f>
        <v>4</v>
      </c>
      <c r="Q70" s="61">
        <v>0</v>
      </c>
      <c r="R70" s="61">
        <v>0</v>
      </c>
      <c r="S70" s="63">
        <f t="shared" ref="S70:S84" si="127">IF(R70&gt;0,Q70/R70,0)</f>
        <v>0</v>
      </c>
      <c r="T70" s="61">
        <f t="shared" ref="T70:T82" si="128">Q70</f>
        <v>0</v>
      </c>
      <c r="U70" s="61">
        <f t="shared" ref="U70:U82" si="129">H70+T70+L70</f>
        <v>4</v>
      </c>
      <c r="V70" s="61">
        <v>0</v>
      </c>
      <c r="W70" s="61">
        <v>0</v>
      </c>
      <c r="X70" s="61">
        <v>0</v>
      </c>
      <c r="Y70" s="61">
        <f t="shared" ref="Y70:Y82" si="130">W70+X70</f>
        <v>0</v>
      </c>
      <c r="Z70" s="61">
        <v>0</v>
      </c>
      <c r="AA70" s="61">
        <v>0</v>
      </c>
      <c r="AB70" s="61">
        <v>0</v>
      </c>
      <c r="AC70" s="61">
        <v>0</v>
      </c>
    </row>
    <row r="71" spans="1:30" ht="47.1" customHeight="1">
      <c r="A71" s="51">
        <f>A$9</f>
        <v>25</v>
      </c>
      <c r="B71" s="54" t="str">
        <f>B$9</f>
        <v>Ells</v>
      </c>
      <c r="C71" s="51">
        <v>1</v>
      </c>
      <c r="D71" s="51">
        <v>1</v>
      </c>
      <c r="E71" s="51">
        <v>1</v>
      </c>
      <c r="F71" s="51">
        <v>3</v>
      </c>
      <c r="G71" s="52">
        <f t="shared" si="119"/>
        <v>0.33333333333333331</v>
      </c>
      <c r="H71" s="51">
        <f t="shared" si="120"/>
        <v>2</v>
      </c>
      <c r="I71" s="51">
        <v>1</v>
      </c>
      <c r="J71" s="51">
        <v>3</v>
      </c>
      <c r="K71" s="52">
        <f t="shared" si="121"/>
        <v>0.33333333333333331</v>
      </c>
      <c r="L71" s="51">
        <f t="shared" si="122"/>
        <v>3</v>
      </c>
      <c r="M71" s="51">
        <f t="shared" si="123"/>
        <v>2</v>
      </c>
      <c r="N71" s="51">
        <f t="shared" si="124"/>
        <v>6</v>
      </c>
      <c r="O71" s="52">
        <f t="shared" si="125"/>
        <v>0.33333333333333331</v>
      </c>
      <c r="P71" s="51">
        <f t="shared" si="126"/>
        <v>5</v>
      </c>
      <c r="Q71" s="51">
        <v>2</v>
      </c>
      <c r="R71" s="51">
        <v>4</v>
      </c>
      <c r="S71" s="52">
        <f t="shared" si="127"/>
        <v>0.5</v>
      </c>
      <c r="T71" s="51">
        <f t="shared" si="128"/>
        <v>2</v>
      </c>
      <c r="U71" s="51">
        <f t="shared" si="129"/>
        <v>7</v>
      </c>
      <c r="V71" s="51">
        <v>0</v>
      </c>
      <c r="W71" s="51">
        <v>0</v>
      </c>
      <c r="X71" s="51">
        <v>0</v>
      </c>
      <c r="Y71" s="51">
        <f t="shared" si="130"/>
        <v>0</v>
      </c>
      <c r="Z71" s="51">
        <v>0</v>
      </c>
      <c r="AA71" s="51">
        <v>0</v>
      </c>
      <c r="AB71" s="51">
        <v>0</v>
      </c>
      <c r="AC71" s="51">
        <v>0</v>
      </c>
    </row>
    <row r="72" spans="1:30" ht="47.1" customHeight="1">
      <c r="A72" s="61">
        <f>A$10</f>
        <v>3</v>
      </c>
      <c r="B72" s="62" t="str">
        <f>B$10</f>
        <v>Fekaris</v>
      </c>
      <c r="C72" s="61">
        <v>1</v>
      </c>
      <c r="D72" s="61">
        <v>1</v>
      </c>
      <c r="E72" s="61">
        <v>0</v>
      </c>
      <c r="F72" s="61">
        <v>0</v>
      </c>
      <c r="G72" s="63">
        <f t="shared" si="119"/>
        <v>0</v>
      </c>
      <c r="H72" s="61">
        <f t="shared" si="120"/>
        <v>0</v>
      </c>
      <c r="I72" s="61">
        <v>0</v>
      </c>
      <c r="J72" s="61">
        <v>0</v>
      </c>
      <c r="K72" s="63">
        <f t="shared" si="121"/>
        <v>0</v>
      </c>
      <c r="L72" s="61">
        <f t="shared" si="122"/>
        <v>0</v>
      </c>
      <c r="M72" s="61">
        <f t="shared" si="123"/>
        <v>0</v>
      </c>
      <c r="N72" s="61">
        <f t="shared" si="124"/>
        <v>0</v>
      </c>
      <c r="O72" s="63">
        <f t="shared" si="125"/>
        <v>0</v>
      </c>
      <c r="P72" s="61">
        <f t="shared" si="126"/>
        <v>0</v>
      </c>
      <c r="Q72" s="61">
        <v>0</v>
      </c>
      <c r="R72" s="61">
        <v>0</v>
      </c>
      <c r="S72" s="63">
        <f t="shared" si="127"/>
        <v>0</v>
      </c>
      <c r="T72" s="61">
        <f t="shared" si="128"/>
        <v>0</v>
      </c>
      <c r="U72" s="61">
        <f t="shared" si="129"/>
        <v>0</v>
      </c>
      <c r="V72" s="61">
        <v>0</v>
      </c>
      <c r="W72" s="61">
        <v>0</v>
      </c>
      <c r="X72" s="61">
        <v>0</v>
      </c>
      <c r="Y72" s="61">
        <f t="shared" si="130"/>
        <v>0</v>
      </c>
      <c r="Z72" s="61">
        <v>0</v>
      </c>
      <c r="AA72" s="61">
        <v>0</v>
      </c>
      <c r="AB72" s="61">
        <v>0</v>
      </c>
      <c r="AC72" s="61">
        <v>0</v>
      </c>
    </row>
    <row r="73" spans="1:30" ht="47.1" customHeight="1">
      <c r="A73" s="51">
        <f>A$11</f>
        <v>53</v>
      </c>
      <c r="B73" s="54" t="str">
        <f>B$11</f>
        <v>Jespersen</v>
      </c>
      <c r="C73" s="51">
        <v>0</v>
      </c>
      <c r="D73" s="51">
        <v>0</v>
      </c>
      <c r="E73" s="51">
        <v>0</v>
      </c>
      <c r="F73" s="51">
        <v>0</v>
      </c>
      <c r="G73" s="52">
        <f t="shared" si="119"/>
        <v>0</v>
      </c>
      <c r="H73" s="51">
        <f t="shared" si="120"/>
        <v>0</v>
      </c>
      <c r="I73" s="51">
        <v>0</v>
      </c>
      <c r="J73" s="51">
        <v>0</v>
      </c>
      <c r="K73" s="52">
        <f t="shared" si="121"/>
        <v>0</v>
      </c>
      <c r="L73" s="51">
        <f t="shared" si="122"/>
        <v>0</v>
      </c>
      <c r="M73" s="51">
        <f t="shared" si="123"/>
        <v>0</v>
      </c>
      <c r="N73" s="51">
        <f t="shared" si="124"/>
        <v>0</v>
      </c>
      <c r="O73" s="52">
        <f t="shared" si="125"/>
        <v>0</v>
      </c>
      <c r="P73" s="51">
        <f t="shared" si="126"/>
        <v>0</v>
      </c>
      <c r="Q73" s="51">
        <v>0</v>
      </c>
      <c r="R73" s="51">
        <v>0</v>
      </c>
      <c r="S73" s="52">
        <f t="shared" si="127"/>
        <v>0</v>
      </c>
      <c r="T73" s="51">
        <f t="shared" si="128"/>
        <v>0</v>
      </c>
      <c r="U73" s="51">
        <f t="shared" si="129"/>
        <v>0</v>
      </c>
      <c r="V73" s="51">
        <v>0</v>
      </c>
      <c r="W73" s="51">
        <v>0</v>
      </c>
      <c r="X73" s="51">
        <v>0</v>
      </c>
      <c r="Y73" s="51">
        <f t="shared" si="130"/>
        <v>0</v>
      </c>
      <c r="Z73" s="51">
        <v>0</v>
      </c>
      <c r="AA73" s="51">
        <v>0</v>
      </c>
      <c r="AB73" s="51">
        <v>0</v>
      </c>
      <c r="AC73" s="51">
        <v>0</v>
      </c>
    </row>
    <row r="74" spans="1:30" ht="47.1" customHeight="1">
      <c r="A74" s="61">
        <f>A$12</f>
        <v>31</v>
      </c>
      <c r="B74" s="62" t="str">
        <f>B$12</f>
        <v>Kleckner</v>
      </c>
      <c r="C74" s="61">
        <v>1</v>
      </c>
      <c r="D74" s="61">
        <v>0</v>
      </c>
      <c r="E74" s="61">
        <v>2</v>
      </c>
      <c r="F74" s="61">
        <v>4</v>
      </c>
      <c r="G74" s="63">
        <f t="shared" si="119"/>
        <v>0.5</v>
      </c>
      <c r="H74" s="61">
        <f t="shared" si="120"/>
        <v>4</v>
      </c>
      <c r="I74" s="61">
        <v>0</v>
      </c>
      <c r="J74" s="61">
        <v>0</v>
      </c>
      <c r="K74" s="63">
        <f t="shared" si="121"/>
        <v>0</v>
      </c>
      <c r="L74" s="61">
        <f t="shared" si="122"/>
        <v>0</v>
      </c>
      <c r="M74" s="61">
        <f t="shared" si="123"/>
        <v>2</v>
      </c>
      <c r="N74" s="61">
        <f t="shared" si="124"/>
        <v>4</v>
      </c>
      <c r="O74" s="63">
        <f t="shared" si="125"/>
        <v>0.5</v>
      </c>
      <c r="P74" s="61">
        <f t="shared" si="126"/>
        <v>4</v>
      </c>
      <c r="Q74" s="61">
        <v>2</v>
      </c>
      <c r="R74" s="61">
        <v>2</v>
      </c>
      <c r="S74" s="63">
        <f t="shared" si="127"/>
        <v>1</v>
      </c>
      <c r="T74" s="61">
        <f t="shared" si="128"/>
        <v>2</v>
      </c>
      <c r="U74" s="61">
        <f t="shared" si="129"/>
        <v>6</v>
      </c>
      <c r="V74" s="61">
        <v>0</v>
      </c>
      <c r="W74" s="61">
        <v>0</v>
      </c>
      <c r="X74" s="61">
        <v>0</v>
      </c>
      <c r="Y74" s="61">
        <f t="shared" si="130"/>
        <v>0</v>
      </c>
      <c r="Z74" s="61">
        <v>0</v>
      </c>
      <c r="AA74" s="61">
        <v>0</v>
      </c>
      <c r="AB74" s="61">
        <v>0</v>
      </c>
      <c r="AC74" s="61">
        <v>0</v>
      </c>
    </row>
    <row r="75" spans="1:30" ht="47.1" customHeight="1">
      <c r="A75" s="51">
        <f>A$13</f>
        <v>1</v>
      </c>
      <c r="B75" s="54" t="str">
        <f>B$13</f>
        <v>Lonergan</v>
      </c>
      <c r="C75" s="51">
        <v>1</v>
      </c>
      <c r="D75" s="51">
        <v>3</v>
      </c>
      <c r="E75" s="51">
        <v>1</v>
      </c>
      <c r="F75" s="51">
        <v>4</v>
      </c>
      <c r="G75" s="52">
        <f t="shared" si="119"/>
        <v>0.25</v>
      </c>
      <c r="H75" s="51">
        <f t="shared" si="120"/>
        <v>2</v>
      </c>
      <c r="I75" s="51">
        <v>2</v>
      </c>
      <c r="J75" s="51">
        <v>3</v>
      </c>
      <c r="K75" s="52">
        <f t="shared" si="121"/>
        <v>0.66666666666666663</v>
      </c>
      <c r="L75" s="51">
        <f t="shared" si="122"/>
        <v>6</v>
      </c>
      <c r="M75" s="51">
        <f t="shared" si="123"/>
        <v>3</v>
      </c>
      <c r="N75" s="51">
        <f t="shared" si="124"/>
        <v>7</v>
      </c>
      <c r="O75" s="52">
        <f t="shared" si="125"/>
        <v>0.42857142857142855</v>
      </c>
      <c r="P75" s="51">
        <f t="shared" si="126"/>
        <v>8</v>
      </c>
      <c r="Q75" s="51">
        <v>7</v>
      </c>
      <c r="R75" s="51">
        <v>12</v>
      </c>
      <c r="S75" s="52">
        <f t="shared" si="127"/>
        <v>0.58333333333333337</v>
      </c>
      <c r="T75" s="51">
        <f t="shared" si="128"/>
        <v>7</v>
      </c>
      <c r="U75" s="51">
        <f t="shared" si="129"/>
        <v>15</v>
      </c>
      <c r="V75" s="51">
        <v>0</v>
      </c>
      <c r="W75" s="51">
        <v>0</v>
      </c>
      <c r="X75" s="51">
        <v>0</v>
      </c>
      <c r="Y75" s="51">
        <f t="shared" si="130"/>
        <v>0</v>
      </c>
      <c r="Z75" s="51">
        <v>0</v>
      </c>
      <c r="AA75" s="51">
        <v>0</v>
      </c>
      <c r="AB75" s="51">
        <v>0</v>
      </c>
      <c r="AC75" s="51">
        <v>0</v>
      </c>
    </row>
    <row r="76" spans="1:30" ht="47.1" customHeight="1">
      <c r="A76" s="61">
        <f>A$14</f>
        <v>25</v>
      </c>
      <c r="B76" s="62" t="str">
        <f>B$14</f>
        <v>Menzel</v>
      </c>
      <c r="C76" s="61">
        <v>0</v>
      </c>
      <c r="D76" s="61">
        <v>0</v>
      </c>
      <c r="E76" s="61">
        <v>0</v>
      </c>
      <c r="F76" s="61">
        <v>0</v>
      </c>
      <c r="G76" s="63">
        <f t="shared" si="119"/>
        <v>0</v>
      </c>
      <c r="H76" s="61">
        <f t="shared" si="120"/>
        <v>0</v>
      </c>
      <c r="I76" s="61">
        <v>0</v>
      </c>
      <c r="J76" s="61">
        <v>0</v>
      </c>
      <c r="K76" s="63">
        <f t="shared" si="121"/>
        <v>0</v>
      </c>
      <c r="L76" s="61">
        <f t="shared" si="122"/>
        <v>0</v>
      </c>
      <c r="M76" s="61">
        <f t="shared" si="123"/>
        <v>0</v>
      </c>
      <c r="N76" s="61">
        <f t="shared" si="124"/>
        <v>0</v>
      </c>
      <c r="O76" s="63">
        <f t="shared" si="125"/>
        <v>0</v>
      </c>
      <c r="P76" s="61">
        <f t="shared" si="126"/>
        <v>0</v>
      </c>
      <c r="Q76" s="61">
        <v>0</v>
      </c>
      <c r="R76" s="61">
        <v>0</v>
      </c>
      <c r="S76" s="63">
        <f t="shared" si="127"/>
        <v>0</v>
      </c>
      <c r="T76" s="61">
        <f t="shared" si="128"/>
        <v>0</v>
      </c>
      <c r="U76" s="61">
        <f t="shared" si="129"/>
        <v>0</v>
      </c>
      <c r="V76" s="61">
        <v>0</v>
      </c>
      <c r="W76" s="61">
        <v>0</v>
      </c>
      <c r="X76" s="61">
        <v>0</v>
      </c>
      <c r="Y76" s="61">
        <f t="shared" si="130"/>
        <v>0</v>
      </c>
      <c r="Z76" s="61">
        <v>0</v>
      </c>
      <c r="AA76" s="61">
        <v>0</v>
      </c>
      <c r="AB76" s="61">
        <v>0</v>
      </c>
      <c r="AC76" s="61">
        <v>0</v>
      </c>
    </row>
    <row r="77" spans="1:30" ht="47.1" customHeight="1">
      <c r="A77" s="51">
        <f>A$15</f>
        <v>14</v>
      </c>
      <c r="B77" s="54" t="str">
        <f>B$15</f>
        <v>Osborne</v>
      </c>
      <c r="C77" s="51">
        <v>1</v>
      </c>
      <c r="D77" s="51">
        <v>1</v>
      </c>
      <c r="E77" s="51">
        <v>6</v>
      </c>
      <c r="F77" s="51">
        <v>12</v>
      </c>
      <c r="G77" s="52">
        <f t="shared" si="119"/>
        <v>0.5</v>
      </c>
      <c r="H77" s="51">
        <f t="shared" si="120"/>
        <v>12</v>
      </c>
      <c r="I77" s="51">
        <v>0</v>
      </c>
      <c r="J77" s="51">
        <v>3</v>
      </c>
      <c r="K77" s="52">
        <f t="shared" si="121"/>
        <v>0</v>
      </c>
      <c r="L77" s="51">
        <f t="shared" si="122"/>
        <v>0</v>
      </c>
      <c r="M77" s="51">
        <f t="shared" si="123"/>
        <v>6</v>
      </c>
      <c r="N77" s="51">
        <f t="shared" si="124"/>
        <v>15</v>
      </c>
      <c r="O77" s="52">
        <f t="shared" si="125"/>
        <v>0.4</v>
      </c>
      <c r="P77" s="51">
        <f t="shared" si="126"/>
        <v>12</v>
      </c>
      <c r="Q77" s="51">
        <v>8</v>
      </c>
      <c r="R77" s="51">
        <v>11</v>
      </c>
      <c r="S77" s="52">
        <f t="shared" si="127"/>
        <v>0.72727272727272729</v>
      </c>
      <c r="T77" s="51">
        <f t="shared" si="128"/>
        <v>8</v>
      </c>
      <c r="U77" s="51">
        <f t="shared" si="129"/>
        <v>20</v>
      </c>
      <c r="V77" s="51">
        <v>0</v>
      </c>
      <c r="W77" s="51">
        <v>0</v>
      </c>
      <c r="X77" s="51">
        <v>0</v>
      </c>
      <c r="Y77" s="51">
        <f t="shared" si="130"/>
        <v>0</v>
      </c>
      <c r="Z77" s="51">
        <v>0</v>
      </c>
      <c r="AA77" s="51">
        <v>0</v>
      </c>
      <c r="AB77" s="51">
        <v>0</v>
      </c>
      <c r="AC77" s="51">
        <v>0</v>
      </c>
    </row>
    <row r="78" spans="1:30" ht="47.1" customHeight="1">
      <c r="A78" s="61">
        <f>A$16</f>
        <v>11</v>
      </c>
      <c r="B78" s="62" t="str">
        <f>B$16</f>
        <v>Papler</v>
      </c>
      <c r="C78" s="61">
        <v>1</v>
      </c>
      <c r="D78" s="61">
        <v>3</v>
      </c>
      <c r="E78" s="61">
        <v>1</v>
      </c>
      <c r="F78" s="61">
        <v>1</v>
      </c>
      <c r="G78" s="63">
        <f t="shared" si="119"/>
        <v>1</v>
      </c>
      <c r="H78" s="61">
        <f t="shared" si="120"/>
        <v>2</v>
      </c>
      <c r="I78" s="61">
        <v>0</v>
      </c>
      <c r="J78" s="61">
        <v>0</v>
      </c>
      <c r="K78" s="63">
        <f t="shared" si="121"/>
        <v>0</v>
      </c>
      <c r="L78" s="61">
        <f t="shared" si="122"/>
        <v>0</v>
      </c>
      <c r="M78" s="61">
        <f t="shared" si="123"/>
        <v>1</v>
      </c>
      <c r="N78" s="61">
        <f t="shared" si="124"/>
        <v>1</v>
      </c>
      <c r="O78" s="63">
        <f t="shared" si="125"/>
        <v>1</v>
      </c>
      <c r="P78" s="61">
        <f t="shared" si="126"/>
        <v>2</v>
      </c>
      <c r="Q78" s="61">
        <v>0</v>
      </c>
      <c r="R78" s="61">
        <v>0</v>
      </c>
      <c r="S78" s="63">
        <f t="shared" si="127"/>
        <v>0</v>
      </c>
      <c r="T78" s="61">
        <f t="shared" si="128"/>
        <v>0</v>
      </c>
      <c r="U78" s="61">
        <f t="shared" si="129"/>
        <v>2</v>
      </c>
      <c r="V78" s="61">
        <v>0</v>
      </c>
      <c r="W78" s="61">
        <v>0</v>
      </c>
      <c r="X78" s="61">
        <v>0</v>
      </c>
      <c r="Y78" s="61">
        <f t="shared" si="130"/>
        <v>0</v>
      </c>
      <c r="Z78" s="61">
        <v>0</v>
      </c>
      <c r="AA78" s="61">
        <v>0</v>
      </c>
      <c r="AB78" s="61">
        <v>0</v>
      </c>
      <c r="AC78" s="61">
        <v>0</v>
      </c>
    </row>
    <row r="79" spans="1:30" ht="47.1" customHeight="1">
      <c r="A79" s="51">
        <f>A$17</f>
        <v>35</v>
      </c>
      <c r="B79" s="54" t="str">
        <f>B$17</f>
        <v>Pistana</v>
      </c>
      <c r="C79" s="51">
        <v>0</v>
      </c>
      <c r="D79" s="51">
        <v>0</v>
      </c>
      <c r="E79" s="51">
        <v>0</v>
      </c>
      <c r="F79" s="51">
        <v>0</v>
      </c>
      <c r="G79" s="52">
        <f t="shared" si="119"/>
        <v>0</v>
      </c>
      <c r="H79" s="51">
        <f t="shared" si="120"/>
        <v>0</v>
      </c>
      <c r="I79" s="51">
        <v>0</v>
      </c>
      <c r="J79" s="51">
        <v>0</v>
      </c>
      <c r="K79" s="52">
        <f t="shared" si="121"/>
        <v>0</v>
      </c>
      <c r="L79" s="51">
        <f t="shared" si="122"/>
        <v>0</v>
      </c>
      <c r="M79" s="51">
        <f t="shared" si="123"/>
        <v>0</v>
      </c>
      <c r="N79" s="51">
        <f t="shared" si="124"/>
        <v>0</v>
      </c>
      <c r="O79" s="52">
        <f t="shared" si="125"/>
        <v>0</v>
      </c>
      <c r="P79" s="51">
        <f t="shared" si="126"/>
        <v>0</v>
      </c>
      <c r="Q79" s="51">
        <v>0</v>
      </c>
      <c r="R79" s="51">
        <v>0</v>
      </c>
      <c r="S79" s="52">
        <f t="shared" si="127"/>
        <v>0</v>
      </c>
      <c r="T79" s="51">
        <f t="shared" si="128"/>
        <v>0</v>
      </c>
      <c r="U79" s="51">
        <f t="shared" si="129"/>
        <v>0</v>
      </c>
      <c r="V79" s="51">
        <v>0</v>
      </c>
      <c r="W79" s="51">
        <v>0</v>
      </c>
      <c r="X79" s="51">
        <v>0</v>
      </c>
      <c r="Y79" s="51">
        <f t="shared" si="130"/>
        <v>0</v>
      </c>
      <c r="Z79" s="51">
        <v>0</v>
      </c>
      <c r="AA79" s="51">
        <v>0</v>
      </c>
      <c r="AB79" s="51">
        <v>0</v>
      </c>
      <c r="AC79" s="51">
        <v>0</v>
      </c>
    </row>
    <row r="80" spans="1:30" ht="47.1" customHeight="1">
      <c r="A80" s="61">
        <f>A$18</f>
        <v>21</v>
      </c>
      <c r="B80" s="62" t="str">
        <f>B$18</f>
        <v>Snoek</v>
      </c>
      <c r="C80" s="61">
        <v>1</v>
      </c>
      <c r="D80" s="61">
        <v>3</v>
      </c>
      <c r="E80" s="61">
        <v>3</v>
      </c>
      <c r="F80" s="61">
        <v>5</v>
      </c>
      <c r="G80" s="63">
        <f t="shared" si="119"/>
        <v>0.6</v>
      </c>
      <c r="H80" s="61">
        <f t="shared" si="120"/>
        <v>6</v>
      </c>
      <c r="I80" s="61">
        <v>0</v>
      </c>
      <c r="J80" s="61">
        <v>0</v>
      </c>
      <c r="K80" s="63">
        <f t="shared" si="121"/>
        <v>0</v>
      </c>
      <c r="L80" s="61">
        <f t="shared" si="122"/>
        <v>0</v>
      </c>
      <c r="M80" s="61">
        <f t="shared" si="123"/>
        <v>3</v>
      </c>
      <c r="N80" s="61">
        <f t="shared" si="124"/>
        <v>5</v>
      </c>
      <c r="O80" s="63">
        <f t="shared" si="125"/>
        <v>0.6</v>
      </c>
      <c r="P80" s="61">
        <f t="shared" si="126"/>
        <v>6</v>
      </c>
      <c r="Q80" s="61">
        <v>0</v>
      </c>
      <c r="R80" s="61">
        <v>2</v>
      </c>
      <c r="S80" s="63">
        <f t="shared" si="127"/>
        <v>0</v>
      </c>
      <c r="T80" s="61">
        <f t="shared" si="128"/>
        <v>0</v>
      </c>
      <c r="U80" s="61">
        <f t="shared" si="129"/>
        <v>6</v>
      </c>
      <c r="V80" s="61">
        <v>0</v>
      </c>
      <c r="W80" s="61">
        <v>0</v>
      </c>
      <c r="X80" s="61">
        <v>0</v>
      </c>
      <c r="Y80" s="61">
        <f t="shared" si="130"/>
        <v>0</v>
      </c>
      <c r="Z80" s="61">
        <v>0</v>
      </c>
      <c r="AA80" s="61">
        <v>0</v>
      </c>
      <c r="AB80" s="61">
        <v>0</v>
      </c>
      <c r="AC80" s="61">
        <v>0</v>
      </c>
    </row>
    <row r="81" spans="1:30" ht="47.1" customHeight="1">
      <c r="A81" s="51">
        <f>A$19</f>
        <v>5</v>
      </c>
      <c r="B81" s="54" t="str">
        <f>B$19</f>
        <v>Stolar</v>
      </c>
      <c r="C81" s="51">
        <v>0</v>
      </c>
      <c r="D81" s="51">
        <v>0</v>
      </c>
      <c r="E81" s="51">
        <v>0</v>
      </c>
      <c r="F81" s="51">
        <v>0</v>
      </c>
      <c r="G81" s="52">
        <f t="shared" si="119"/>
        <v>0</v>
      </c>
      <c r="H81" s="51">
        <f t="shared" si="120"/>
        <v>0</v>
      </c>
      <c r="I81" s="51">
        <v>0</v>
      </c>
      <c r="J81" s="51">
        <v>0</v>
      </c>
      <c r="K81" s="52">
        <f t="shared" si="121"/>
        <v>0</v>
      </c>
      <c r="L81" s="51">
        <f t="shared" si="122"/>
        <v>0</v>
      </c>
      <c r="M81" s="51">
        <f t="shared" si="123"/>
        <v>0</v>
      </c>
      <c r="N81" s="51">
        <f t="shared" si="124"/>
        <v>0</v>
      </c>
      <c r="O81" s="52">
        <f t="shared" si="125"/>
        <v>0</v>
      </c>
      <c r="P81" s="51">
        <f t="shared" si="126"/>
        <v>0</v>
      </c>
      <c r="Q81" s="51">
        <v>0</v>
      </c>
      <c r="R81" s="51">
        <v>0</v>
      </c>
      <c r="S81" s="52">
        <f t="shared" si="127"/>
        <v>0</v>
      </c>
      <c r="T81" s="51">
        <f t="shared" si="128"/>
        <v>0</v>
      </c>
      <c r="U81" s="51">
        <f t="shared" si="129"/>
        <v>0</v>
      </c>
      <c r="V81" s="51">
        <v>0</v>
      </c>
      <c r="W81" s="51">
        <v>0</v>
      </c>
      <c r="X81" s="51">
        <v>0</v>
      </c>
      <c r="Y81" s="51">
        <f t="shared" si="130"/>
        <v>0</v>
      </c>
      <c r="Z81" s="51">
        <v>0</v>
      </c>
      <c r="AA81" s="51">
        <v>0</v>
      </c>
      <c r="AB81" s="51">
        <v>0</v>
      </c>
      <c r="AC81" s="51">
        <v>0</v>
      </c>
    </row>
    <row r="82" spans="1:30" ht="47.1" customHeight="1">
      <c r="A82" s="61">
        <f>A$20</f>
        <v>23</v>
      </c>
      <c r="B82" s="62" t="str">
        <f>B$20</f>
        <v>Woodbeck</v>
      </c>
      <c r="C82" s="61">
        <v>1</v>
      </c>
      <c r="D82" s="61">
        <v>3</v>
      </c>
      <c r="E82" s="61">
        <v>3</v>
      </c>
      <c r="F82" s="61">
        <v>4</v>
      </c>
      <c r="G82" s="63">
        <f t="shared" si="119"/>
        <v>0.75</v>
      </c>
      <c r="H82" s="61">
        <f t="shared" si="120"/>
        <v>6</v>
      </c>
      <c r="I82" s="61">
        <v>0</v>
      </c>
      <c r="J82" s="61">
        <v>1</v>
      </c>
      <c r="K82" s="63">
        <f t="shared" si="121"/>
        <v>0</v>
      </c>
      <c r="L82" s="61">
        <f t="shared" si="122"/>
        <v>0</v>
      </c>
      <c r="M82" s="61">
        <f t="shared" si="123"/>
        <v>3</v>
      </c>
      <c r="N82" s="61">
        <f t="shared" si="124"/>
        <v>5</v>
      </c>
      <c r="O82" s="63">
        <f t="shared" si="125"/>
        <v>0.6</v>
      </c>
      <c r="P82" s="61">
        <f t="shared" si="126"/>
        <v>6</v>
      </c>
      <c r="Q82" s="61">
        <v>1</v>
      </c>
      <c r="R82" s="61">
        <v>2</v>
      </c>
      <c r="S82" s="63">
        <f t="shared" si="127"/>
        <v>0.5</v>
      </c>
      <c r="T82" s="61">
        <f t="shared" si="128"/>
        <v>1</v>
      </c>
      <c r="U82" s="61">
        <f t="shared" si="129"/>
        <v>7</v>
      </c>
      <c r="V82" s="61">
        <v>0</v>
      </c>
      <c r="W82" s="61">
        <v>0</v>
      </c>
      <c r="X82" s="61">
        <v>0</v>
      </c>
      <c r="Y82" s="61">
        <f t="shared" si="130"/>
        <v>0</v>
      </c>
      <c r="Z82" s="61">
        <v>0</v>
      </c>
      <c r="AA82" s="61">
        <v>0</v>
      </c>
      <c r="AB82" s="61">
        <v>0</v>
      </c>
      <c r="AC82" s="61">
        <v>0</v>
      </c>
    </row>
    <row r="83" spans="1:30" ht="47.1" customHeight="1">
      <c r="A83" s="51">
        <f>A$21</f>
        <v>14</v>
      </c>
      <c r="B83" s="51" t="str">
        <f>B$21</f>
        <v>Zutanis</v>
      </c>
      <c r="C83" s="51">
        <v>0</v>
      </c>
      <c r="D83" s="51">
        <v>0</v>
      </c>
      <c r="E83" s="51">
        <v>0</v>
      </c>
      <c r="F83" s="51">
        <v>0</v>
      </c>
      <c r="G83" s="52">
        <f t="shared" ref="G83" si="131">IF(F83&gt;0,E83/F83,0)</f>
        <v>0</v>
      </c>
      <c r="H83" s="51">
        <f t="shared" ref="H83" si="132">E83*2</f>
        <v>0</v>
      </c>
      <c r="I83" s="51">
        <v>0</v>
      </c>
      <c r="J83" s="51">
        <v>0</v>
      </c>
      <c r="K83" s="52">
        <f t="shared" ref="K83" si="133">IF(J83&gt;0,I83/J83,0)</f>
        <v>0</v>
      </c>
      <c r="L83" s="51">
        <f t="shared" ref="L83" si="134">I83*3</f>
        <v>0</v>
      </c>
      <c r="M83" s="51">
        <f t="shared" ref="M83" si="135">E83+I83</f>
        <v>0</v>
      </c>
      <c r="N83" s="51">
        <f t="shared" ref="N83" si="136">F83+J83</f>
        <v>0</v>
      </c>
      <c r="O83" s="52">
        <f t="shared" ref="O83" si="137">IF(N83&gt;0,M83/N83,0)</f>
        <v>0</v>
      </c>
      <c r="P83" s="51">
        <f t="shared" ref="P83" si="138">L83+H83</f>
        <v>0</v>
      </c>
      <c r="Q83" s="51">
        <v>0</v>
      </c>
      <c r="R83" s="51">
        <v>0</v>
      </c>
      <c r="S83" s="52">
        <f t="shared" ref="S83" si="139">IF(R83&gt;0,Q83/R83,0)</f>
        <v>0</v>
      </c>
      <c r="T83" s="51">
        <f t="shared" ref="T83" si="140">Q83</f>
        <v>0</v>
      </c>
      <c r="U83" s="51">
        <f t="shared" ref="U83" si="141">H83+T83+L83</f>
        <v>0</v>
      </c>
      <c r="V83" s="51">
        <v>0</v>
      </c>
      <c r="W83" s="51">
        <v>0</v>
      </c>
      <c r="X83" s="51">
        <v>0</v>
      </c>
      <c r="Y83" s="51">
        <f t="shared" ref="Y83" si="142">W83+X83</f>
        <v>0</v>
      </c>
      <c r="Z83" s="51">
        <v>0</v>
      </c>
      <c r="AA83" s="51">
        <v>0</v>
      </c>
      <c r="AB83" s="51">
        <v>0</v>
      </c>
      <c r="AC83" s="51">
        <v>0</v>
      </c>
    </row>
    <row r="84" spans="1:30" ht="47.1" customHeight="1">
      <c r="A84" s="65"/>
      <c r="B84" s="131" t="s">
        <v>63</v>
      </c>
      <c r="C84" s="61">
        <f>SUM(C69:C83)</f>
        <v>9</v>
      </c>
      <c r="D84" s="61">
        <f>SUM(D69:D83)</f>
        <v>17</v>
      </c>
      <c r="E84" s="61">
        <f>SUM(E69:E83)</f>
        <v>19</v>
      </c>
      <c r="F84" s="61">
        <f>SUM(F69:F83)</f>
        <v>35</v>
      </c>
      <c r="G84" s="63">
        <f t="shared" si="119"/>
        <v>0.54285714285714282</v>
      </c>
      <c r="H84" s="61">
        <f>SUM(H69:H83)</f>
        <v>38</v>
      </c>
      <c r="I84" s="61">
        <f>SUM(I69:I83)</f>
        <v>3</v>
      </c>
      <c r="J84" s="61">
        <f>SUM(J69:J83)</f>
        <v>10</v>
      </c>
      <c r="K84" s="63">
        <f>IF(J84&gt;0,I84/J84,0)</f>
        <v>0.3</v>
      </c>
      <c r="L84" s="61">
        <f>SUM(L69:L83)</f>
        <v>9</v>
      </c>
      <c r="M84" s="61">
        <f>SUM(M69:M83)</f>
        <v>22</v>
      </c>
      <c r="N84" s="61">
        <f>SUM(N69:N83)</f>
        <v>45</v>
      </c>
      <c r="O84" s="63">
        <f>IF(N84&gt;0,M84/N84,0)</f>
        <v>0.48888888888888887</v>
      </c>
      <c r="P84" s="61">
        <f>SUM(P69:P83)</f>
        <v>47</v>
      </c>
      <c r="Q84" s="61">
        <f>SUM(Q69:Q83)</f>
        <v>20</v>
      </c>
      <c r="R84" s="61">
        <f>SUM(R69:R83)</f>
        <v>33</v>
      </c>
      <c r="S84" s="63">
        <f t="shared" si="127"/>
        <v>0.60606060606060608</v>
      </c>
      <c r="T84" s="61">
        <f>SUM(T69:T83)</f>
        <v>20</v>
      </c>
      <c r="U84" s="61">
        <f>SUM(U69:U83)</f>
        <v>67</v>
      </c>
      <c r="V84" s="61">
        <f>SUM(V69:V83)</f>
        <v>0</v>
      </c>
      <c r="W84" s="61">
        <f>SUM(W69:W83)</f>
        <v>0</v>
      </c>
      <c r="X84" s="61">
        <f>SUM(X69:X83)</f>
        <v>0</v>
      </c>
      <c r="Y84" s="61">
        <f>SUM(Y69:Y83)</f>
        <v>0</v>
      </c>
      <c r="Z84" s="61">
        <f>SUM(Z69:Z83)</f>
        <v>0</v>
      </c>
      <c r="AA84" s="61">
        <f>SUM(AA69:AA83)</f>
        <v>0</v>
      </c>
      <c r="AB84" s="61">
        <f>SUM(AB69:AB83)</f>
        <v>0</v>
      </c>
      <c r="AC84" s="61">
        <f>SUM(AC69:AC83)</f>
        <v>0</v>
      </c>
    </row>
    <row r="86" spans="1:30" ht="57">
      <c r="O86" s="56" t="str">
        <f>O$2</f>
        <v xml:space="preserve">2011-12 Lakeland Eagle Jr. Varsity Game Totals    </v>
      </c>
    </row>
    <row r="87" spans="1:30" ht="23.25">
      <c r="O87" s="47" t="s">
        <v>64</v>
      </c>
    </row>
    <row r="91" spans="1:30" ht="47.1" customHeight="1">
      <c r="A91" s="49" t="s">
        <v>0</v>
      </c>
      <c r="B91" s="49" t="s">
        <v>1</v>
      </c>
      <c r="C91" s="49" t="s">
        <v>55</v>
      </c>
      <c r="D91" s="49" t="s">
        <v>56</v>
      </c>
      <c r="E91" s="49" t="s">
        <v>6</v>
      </c>
      <c r="F91" s="49" t="s">
        <v>7</v>
      </c>
      <c r="G91" s="55" t="s">
        <v>13</v>
      </c>
      <c r="H91" s="50" t="s">
        <v>15</v>
      </c>
      <c r="I91" s="50" t="s">
        <v>28</v>
      </c>
      <c r="J91" s="50" t="s">
        <v>29</v>
      </c>
      <c r="K91" s="50" t="s">
        <v>27</v>
      </c>
      <c r="L91" s="50" t="s">
        <v>30</v>
      </c>
      <c r="M91" s="50" t="s">
        <v>35</v>
      </c>
      <c r="N91" s="50" t="s">
        <v>36</v>
      </c>
      <c r="O91" s="50" t="s">
        <v>37</v>
      </c>
      <c r="P91" s="50" t="s">
        <v>38</v>
      </c>
      <c r="Q91" s="49" t="s">
        <v>9</v>
      </c>
      <c r="R91" s="49" t="s">
        <v>8</v>
      </c>
      <c r="S91" s="55" t="s">
        <v>14</v>
      </c>
      <c r="T91" s="50" t="s">
        <v>16</v>
      </c>
      <c r="U91" s="50" t="s">
        <v>17</v>
      </c>
      <c r="V91" s="49" t="s">
        <v>43</v>
      </c>
      <c r="W91" s="50" t="s">
        <v>39</v>
      </c>
      <c r="X91" s="50" t="s">
        <v>40</v>
      </c>
      <c r="Y91" s="50" t="s">
        <v>41</v>
      </c>
      <c r="Z91" s="49" t="s">
        <v>10</v>
      </c>
      <c r="AA91" s="49" t="s">
        <v>57</v>
      </c>
      <c r="AB91" s="49" t="s">
        <v>58</v>
      </c>
      <c r="AC91" s="49" t="s">
        <v>59</v>
      </c>
      <c r="AD91" s="66"/>
    </row>
    <row r="92" spans="1:30" s="53" customFormat="1" ht="47.1" customHeight="1">
      <c r="A92" s="51">
        <f>A$7</f>
        <v>4</v>
      </c>
      <c r="B92" s="54" t="str">
        <f>B$7</f>
        <v>Brotherton</v>
      </c>
      <c r="C92" s="51">
        <v>0</v>
      </c>
      <c r="D92" s="51">
        <v>0</v>
      </c>
      <c r="E92" s="51">
        <v>0</v>
      </c>
      <c r="F92" s="51">
        <v>0</v>
      </c>
      <c r="G92" s="52">
        <f>IF(F92&gt;0,E92/F92,0)</f>
        <v>0</v>
      </c>
      <c r="H92" s="51">
        <f>E92*2</f>
        <v>0</v>
      </c>
      <c r="I92" s="51">
        <v>0</v>
      </c>
      <c r="J92" s="51">
        <v>0</v>
      </c>
      <c r="K92" s="52">
        <f>IF(J92&gt;0,I92/J92,0)</f>
        <v>0</v>
      </c>
      <c r="L92" s="51">
        <f>I92*3</f>
        <v>0</v>
      </c>
      <c r="M92" s="51">
        <f>E92+I92</f>
        <v>0</v>
      </c>
      <c r="N92" s="51">
        <f>F92+J92</f>
        <v>0</v>
      </c>
      <c r="O92" s="52">
        <f>IF(N92&gt;0,M92/N92,0)</f>
        <v>0</v>
      </c>
      <c r="P92" s="51">
        <f>L92+H92</f>
        <v>0</v>
      </c>
      <c r="Q92" s="51">
        <v>0</v>
      </c>
      <c r="R92" s="51">
        <v>0</v>
      </c>
      <c r="S92" s="52">
        <f>IF(R92&gt;0,Q92/R92,0)</f>
        <v>0</v>
      </c>
      <c r="T92" s="51">
        <f>Q92</f>
        <v>0</v>
      </c>
      <c r="U92" s="51">
        <f>H92+T92+L92</f>
        <v>0</v>
      </c>
      <c r="V92" s="51">
        <v>0</v>
      </c>
      <c r="W92" s="51">
        <v>0</v>
      </c>
      <c r="X92" s="51">
        <v>0</v>
      </c>
      <c r="Y92" s="51">
        <f>W92+X92</f>
        <v>0</v>
      </c>
      <c r="Z92" s="51">
        <v>0</v>
      </c>
      <c r="AA92" s="51">
        <v>0</v>
      </c>
      <c r="AB92" s="51">
        <v>0</v>
      </c>
      <c r="AC92" s="51">
        <v>0</v>
      </c>
      <c r="AD92" s="67"/>
    </row>
    <row r="93" spans="1:30" s="53" customFormat="1" ht="47.1" customHeight="1">
      <c r="A93" s="61">
        <f>A$8</f>
        <v>44</v>
      </c>
      <c r="B93" s="62" t="str">
        <f>B$8</f>
        <v>Brown</v>
      </c>
      <c r="C93" s="61">
        <v>1</v>
      </c>
      <c r="D93" s="61">
        <v>0</v>
      </c>
      <c r="E93" s="61">
        <v>0</v>
      </c>
      <c r="F93" s="61">
        <v>0</v>
      </c>
      <c r="G93" s="63">
        <f t="shared" ref="G93:G107" si="143">IF(F93&gt;0,E93/F93,0)</f>
        <v>0</v>
      </c>
      <c r="H93" s="61">
        <f t="shared" ref="H93:H106" si="144">E93*2</f>
        <v>0</v>
      </c>
      <c r="I93" s="61">
        <v>0</v>
      </c>
      <c r="J93" s="61">
        <v>0</v>
      </c>
      <c r="K93" s="63">
        <f t="shared" ref="K93:K106" si="145">IF(J93&gt;0,I93/J93,0)</f>
        <v>0</v>
      </c>
      <c r="L93" s="61">
        <f t="shared" ref="L93:L106" si="146">I93*3</f>
        <v>0</v>
      </c>
      <c r="M93" s="61">
        <f t="shared" ref="M93:M106" si="147">E93+I93</f>
        <v>0</v>
      </c>
      <c r="N93" s="61">
        <f t="shared" ref="N93:N106" si="148">F93+J93</f>
        <v>0</v>
      </c>
      <c r="O93" s="63">
        <f t="shared" ref="O93:O106" si="149">IF(N93&gt;0,M93/N93,0)</f>
        <v>0</v>
      </c>
      <c r="P93" s="61">
        <f t="shared" ref="P93:P106" si="150">L93+H93</f>
        <v>0</v>
      </c>
      <c r="Q93" s="61">
        <v>0</v>
      </c>
      <c r="R93" s="61">
        <v>0</v>
      </c>
      <c r="S93" s="63">
        <f t="shared" ref="S93:S107" si="151">IF(R93&gt;0,Q93/R93,0)</f>
        <v>0</v>
      </c>
      <c r="T93" s="61">
        <f t="shared" ref="T93:T106" si="152">Q93</f>
        <v>0</v>
      </c>
      <c r="U93" s="61">
        <f t="shared" ref="U93:U106" si="153">H93+T93+L93</f>
        <v>0</v>
      </c>
      <c r="V93" s="61">
        <v>0</v>
      </c>
      <c r="W93" s="61">
        <v>0</v>
      </c>
      <c r="X93" s="61">
        <v>2</v>
      </c>
      <c r="Y93" s="61">
        <f t="shared" ref="Y93:Y106" si="154">W93+X93</f>
        <v>2</v>
      </c>
      <c r="Z93" s="61">
        <v>0</v>
      </c>
      <c r="AA93" s="61">
        <v>0</v>
      </c>
      <c r="AB93" s="61">
        <v>0</v>
      </c>
      <c r="AC93" s="61">
        <v>0</v>
      </c>
      <c r="AD93" s="67"/>
    </row>
    <row r="94" spans="1:30" s="53" customFormat="1" ht="47.1" customHeight="1">
      <c r="A94" s="51">
        <f>A$9</f>
        <v>25</v>
      </c>
      <c r="B94" s="54" t="str">
        <f>B$9</f>
        <v>Ells</v>
      </c>
      <c r="C94" s="51">
        <v>1</v>
      </c>
      <c r="D94" s="51">
        <v>3</v>
      </c>
      <c r="E94" s="51">
        <v>4</v>
      </c>
      <c r="F94" s="51">
        <v>13</v>
      </c>
      <c r="G94" s="52">
        <f t="shared" si="143"/>
        <v>0.30769230769230771</v>
      </c>
      <c r="H94" s="51">
        <f t="shared" si="144"/>
        <v>8</v>
      </c>
      <c r="I94" s="51">
        <v>0</v>
      </c>
      <c r="J94" s="51">
        <v>0</v>
      </c>
      <c r="K94" s="52">
        <f t="shared" si="145"/>
        <v>0</v>
      </c>
      <c r="L94" s="51">
        <f t="shared" si="146"/>
        <v>0</v>
      </c>
      <c r="M94" s="51">
        <f t="shared" si="147"/>
        <v>4</v>
      </c>
      <c r="N94" s="51">
        <f t="shared" si="148"/>
        <v>13</v>
      </c>
      <c r="O94" s="52">
        <f t="shared" si="149"/>
        <v>0.30769230769230771</v>
      </c>
      <c r="P94" s="51">
        <f t="shared" si="150"/>
        <v>8</v>
      </c>
      <c r="Q94" s="51">
        <v>3</v>
      </c>
      <c r="R94" s="51">
        <v>6</v>
      </c>
      <c r="S94" s="52">
        <f t="shared" si="151"/>
        <v>0.5</v>
      </c>
      <c r="T94" s="51">
        <f t="shared" si="152"/>
        <v>3</v>
      </c>
      <c r="U94" s="51">
        <f t="shared" si="153"/>
        <v>11</v>
      </c>
      <c r="V94" s="51">
        <v>0</v>
      </c>
      <c r="W94" s="51">
        <v>2</v>
      </c>
      <c r="X94" s="51">
        <v>1</v>
      </c>
      <c r="Y94" s="51">
        <f t="shared" si="154"/>
        <v>3</v>
      </c>
      <c r="Z94" s="51">
        <v>5</v>
      </c>
      <c r="AA94" s="51">
        <v>0</v>
      </c>
      <c r="AB94" s="51">
        <v>0</v>
      </c>
      <c r="AC94" s="51">
        <v>0</v>
      </c>
      <c r="AD94" s="67"/>
    </row>
    <row r="95" spans="1:30" s="53" customFormat="1" ht="47.1" customHeight="1">
      <c r="A95" s="61">
        <f>A$10</f>
        <v>3</v>
      </c>
      <c r="B95" s="62" t="str">
        <f>B$10</f>
        <v>Fekaris</v>
      </c>
      <c r="C95" s="61">
        <v>1</v>
      </c>
      <c r="D95" s="61">
        <v>0</v>
      </c>
      <c r="E95" s="61">
        <v>0</v>
      </c>
      <c r="F95" s="61">
        <v>0</v>
      </c>
      <c r="G95" s="63">
        <f t="shared" si="143"/>
        <v>0</v>
      </c>
      <c r="H95" s="61">
        <f t="shared" si="144"/>
        <v>0</v>
      </c>
      <c r="I95" s="61">
        <v>0</v>
      </c>
      <c r="J95" s="61">
        <v>0</v>
      </c>
      <c r="K95" s="63">
        <f t="shared" si="145"/>
        <v>0</v>
      </c>
      <c r="L95" s="61">
        <f t="shared" si="146"/>
        <v>0</v>
      </c>
      <c r="M95" s="61">
        <f t="shared" si="147"/>
        <v>0</v>
      </c>
      <c r="N95" s="61">
        <f t="shared" si="148"/>
        <v>0</v>
      </c>
      <c r="O95" s="63">
        <f t="shared" si="149"/>
        <v>0</v>
      </c>
      <c r="P95" s="61">
        <f t="shared" si="150"/>
        <v>0</v>
      </c>
      <c r="Q95" s="61">
        <v>0</v>
      </c>
      <c r="R95" s="61">
        <v>1</v>
      </c>
      <c r="S95" s="63">
        <f t="shared" si="151"/>
        <v>0</v>
      </c>
      <c r="T95" s="61">
        <f t="shared" si="152"/>
        <v>0</v>
      </c>
      <c r="U95" s="61">
        <f t="shared" si="153"/>
        <v>0</v>
      </c>
      <c r="V95" s="61">
        <v>0</v>
      </c>
      <c r="W95" s="61">
        <v>0</v>
      </c>
      <c r="X95" s="61">
        <v>1</v>
      </c>
      <c r="Y95" s="61">
        <f t="shared" si="154"/>
        <v>1</v>
      </c>
      <c r="Z95" s="61">
        <v>0</v>
      </c>
      <c r="AA95" s="61">
        <v>0</v>
      </c>
      <c r="AB95" s="61">
        <v>0</v>
      </c>
      <c r="AC95" s="61">
        <v>0</v>
      </c>
      <c r="AD95" s="67"/>
    </row>
    <row r="96" spans="1:30" s="53" customFormat="1" ht="47.1" customHeight="1">
      <c r="A96" s="51">
        <f>A$11</f>
        <v>53</v>
      </c>
      <c r="B96" s="54" t="str">
        <f>B$11</f>
        <v>Jespersen</v>
      </c>
      <c r="C96" s="51">
        <v>0</v>
      </c>
      <c r="D96" s="51">
        <v>0</v>
      </c>
      <c r="E96" s="51">
        <v>0</v>
      </c>
      <c r="F96" s="51">
        <v>0</v>
      </c>
      <c r="G96" s="52">
        <f t="shared" si="143"/>
        <v>0</v>
      </c>
      <c r="H96" s="51">
        <f t="shared" si="144"/>
        <v>0</v>
      </c>
      <c r="I96" s="51">
        <v>0</v>
      </c>
      <c r="J96" s="51">
        <v>0</v>
      </c>
      <c r="K96" s="52">
        <f t="shared" si="145"/>
        <v>0</v>
      </c>
      <c r="L96" s="51">
        <f t="shared" si="146"/>
        <v>0</v>
      </c>
      <c r="M96" s="51">
        <f t="shared" si="147"/>
        <v>0</v>
      </c>
      <c r="N96" s="51">
        <f t="shared" si="148"/>
        <v>0</v>
      </c>
      <c r="O96" s="52">
        <f t="shared" si="149"/>
        <v>0</v>
      </c>
      <c r="P96" s="51">
        <f t="shared" si="150"/>
        <v>0</v>
      </c>
      <c r="Q96" s="51">
        <v>0</v>
      </c>
      <c r="R96" s="51">
        <v>0</v>
      </c>
      <c r="S96" s="52">
        <f t="shared" si="151"/>
        <v>0</v>
      </c>
      <c r="T96" s="51">
        <f t="shared" si="152"/>
        <v>0</v>
      </c>
      <c r="U96" s="51">
        <f t="shared" si="153"/>
        <v>0</v>
      </c>
      <c r="V96" s="51">
        <v>0</v>
      </c>
      <c r="W96" s="51">
        <v>0</v>
      </c>
      <c r="X96" s="51">
        <v>0</v>
      </c>
      <c r="Y96" s="51">
        <f t="shared" si="154"/>
        <v>0</v>
      </c>
      <c r="Z96" s="51">
        <v>0</v>
      </c>
      <c r="AA96" s="51">
        <v>0</v>
      </c>
      <c r="AB96" s="51">
        <v>0</v>
      </c>
      <c r="AC96" s="51">
        <v>0</v>
      </c>
      <c r="AD96" s="67"/>
    </row>
    <row r="97" spans="1:30" s="53" customFormat="1" ht="47.1" customHeight="1">
      <c r="A97" s="61">
        <f>A$12</f>
        <v>31</v>
      </c>
      <c r="B97" s="62" t="str">
        <f>B$12</f>
        <v>Kleckner</v>
      </c>
      <c r="C97" s="61">
        <v>1</v>
      </c>
      <c r="D97" s="61">
        <v>0</v>
      </c>
      <c r="E97" s="61">
        <v>0</v>
      </c>
      <c r="F97" s="61">
        <v>0</v>
      </c>
      <c r="G97" s="63">
        <f t="shared" si="143"/>
        <v>0</v>
      </c>
      <c r="H97" s="61">
        <f t="shared" si="144"/>
        <v>0</v>
      </c>
      <c r="I97" s="61">
        <v>0</v>
      </c>
      <c r="J97" s="61">
        <v>0</v>
      </c>
      <c r="K97" s="63">
        <f t="shared" si="145"/>
        <v>0</v>
      </c>
      <c r="L97" s="61">
        <f t="shared" si="146"/>
        <v>0</v>
      </c>
      <c r="M97" s="61">
        <f t="shared" si="147"/>
        <v>0</v>
      </c>
      <c r="N97" s="61">
        <f t="shared" si="148"/>
        <v>0</v>
      </c>
      <c r="O97" s="63">
        <f t="shared" si="149"/>
        <v>0</v>
      </c>
      <c r="P97" s="61">
        <f t="shared" si="150"/>
        <v>0</v>
      </c>
      <c r="Q97" s="61">
        <v>0</v>
      </c>
      <c r="R97" s="61">
        <v>0</v>
      </c>
      <c r="S97" s="63">
        <f t="shared" si="151"/>
        <v>0</v>
      </c>
      <c r="T97" s="61">
        <f t="shared" si="152"/>
        <v>0</v>
      </c>
      <c r="U97" s="61">
        <f t="shared" si="153"/>
        <v>0</v>
      </c>
      <c r="V97" s="61">
        <v>0</v>
      </c>
      <c r="W97" s="61">
        <v>0</v>
      </c>
      <c r="X97" s="61">
        <v>0</v>
      </c>
      <c r="Y97" s="61">
        <f t="shared" si="154"/>
        <v>0</v>
      </c>
      <c r="Z97" s="61">
        <v>1</v>
      </c>
      <c r="AA97" s="61">
        <v>0</v>
      </c>
      <c r="AB97" s="61">
        <v>0</v>
      </c>
      <c r="AC97" s="61">
        <v>0</v>
      </c>
      <c r="AD97" s="67"/>
    </row>
    <row r="98" spans="1:30" s="53" customFormat="1" ht="47.1" customHeight="1">
      <c r="A98" s="51">
        <f>A$13</f>
        <v>1</v>
      </c>
      <c r="B98" s="54" t="str">
        <f>B$13</f>
        <v>Lonergan</v>
      </c>
      <c r="C98" s="51">
        <v>1</v>
      </c>
      <c r="D98" s="51">
        <v>5</v>
      </c>
      <c r="E98" s="51">
        <v>1</v>
      </c>
      <c r="F98" s="51">
        <v>2</v>
      </c>
      <c r="G98" s="52">
        <f t="shared" si="143"/>
        <v>0.5</v>
      </c>
      <c r="H98" s="51">
        <f t="shared" si="144"/>
        <v>2</v>
      </c>
      <c r="I98" s="51">
        <v>0</v>
      </c>
      <c r="J98" s="51">
        <v>2</v>
      </c>
      <c r="K98" s="52">
        <f t="shared" si="145"/>
        <v>0</v>
      </c>
      <c r="L98" s="51">
        <f t="shared" si="146"/>
        <v>0</v>
      </c>
      <c r="M98" s="51">
        <f t="shared" si="147"/>
        <v>1</v>
      </c>
      <c r="N98" s="51">
        <f t="shared" si="148"/>
        <v>4</v>
      </c>
      <c r="O98" s="52">
        <f t="shared" si="149"/>
        <v>0.25</v>
      </c>
      <c r="P98" s="51">
        <f t="shared" si="150"/>
        <v>2</v>
      </c>
      <c r="Q98" s="51">
        <v>0</v>
      </c>
      <c r="R98" s="51">
        <v>0</v>
      </c>
      <c r="S98" s="52">
        <f t="shared" si="151"/>
        <v>0</v>
      </c>
      <c r="T98" s="51">
        <f t="shared" si="152"/>
        <v>0</v>
      </c>
      <c r="U98" s="51">
        <f t="shared" si="153"/>
        <v>2</v>
      </c>
      <c r="V98" s="51">
        <v>0</v>
      </c>
      <c r="W98" s="51">
        <v>0</v>
      </c>
      <c r="X98" s="51">
        <v>1</v>
      </c>
      <c r="Y98" s="51">
        <f t="shared" si="154"/>
        <v>1</v>
      </c>
      <c r="Z98" s="51">
        <v>0</v>
      </c>
      <c r="AA98" s="51">
        <v>0</v>
      </c>
      <c r="AB98" s="51">
        <v>0</v>
      </c>
      <c r="AC98" s="51">
        <v>0</v>
      </c>
      <c r="AD98" s="67"/>
    </row>
    <row r="99" spans="1:30" s="53" customFormat="1" ht="47.1" customHeight="1">
      <c r="A99" s="61">
        <f>A$14</f>
        <v>25</v>
      </c>
      <c r="B99" s="62" t="str">
        <f>B$14</f>
        <v>Menzel</v>
      </c>
      <c r="C99" s="61">
        <v>0</v>
      </c>
      <c r="D99" s="61">
        <v>0</v>
      </c>
      <c r="E99" s="61">
        <v>0</v>
      </c>
      <c r="F99" s="61">
        <v>0</v>
      </c>
      <c r="G99" s="63">
        <f t="shared" si="143"/>
        <v>0</v>
      </c>
      <c r="H99" s="61">
        <f t="shared" si="144"/>
        <v>0</v>
      </c>
      <c r="I99" s="61">
        <v>0</v>
      </c>
      <c r="J99" s="61">
        <v>0</v>
      </c>
      <c r="K99" s="63">
        <f t="shared" si="145"/>
        <v>0</v>
      </c>
      <c r="L99" s="61">
        <f t="shared" si="146"/>
        <v>0</v>
      </c>
      <c r="M99" s="61">
        <f t="shared" si="147"/>
        <v>0</v>
      </c>
      <c r="N99" s="61">
        <f t="shared" si="148"/>
        <v>0</v>
      </c>
      <c r="O99" s="63">
        <f t="shared" si="149"/>
        <v>0</v>
      </c>
      <c r="P99" s="61">
        <f t="shared" si="150"/>
        <v>0</v>
      </c>
      <c r="Q99" s="61">
        <v>0</v>
      </c>
      <c r="R99" s="61">
        <v>0</v>
      </c>
      <c r="S99" s="63">
        <f t="shared" si="151"/>
        <v>0</v>
      </c>
      <c r="T99" s="61">
        <f t="shared" si="152"/>
        <v>0</v>
      </c>
      <c r="U99" s="61">
        <f t="shared" si="153"/>
        <v>0</v>
      </c>
      <c r="V99" s="61">
        <v>0</v>
      </c>
      <c r="W99" s="61">
        <v>0</v>
      </c>
      <c r="X99" s="61">
        <v>0</v>
      </c>
      <c r="Y99" s="61">
        <f t="shared" si="154"/>
        <v>0</v>
      </c>
      <c r="Z99" s="61">
        <v>0</v>
      </c>
      <c r="AA99" s="61">
        <v>0</v>
      </c>
      <c r="AB99" s="61">
        <v>0</v>
      </c>
      <c r="AC99" s="61">
        <v>0</v>
      </c>
      <c r="AD99" s="67"/>
    </row>
    <row r="100" spans="1:30" s="53" customFormat="1" ht="47.1" customHeight="1">
      <c r="A100" s="51">
        <f>A$15</f>
        <v>14</v>
      </c>
      <c r="B100" s="54" t="str">
        <f>B$15</f>
        <v>Osborne</v>
      </c>
      <c r="C100" s="51">
        <v>1</v>
      </c>
      <c r="D100" s="51">
        <v>4</v>
      </c>
      <c r="E100" s="51">
        <v>1</v>
      </c>
      <c r="F100" s="51">
        <v>8</v>
      </c>
      <c r="G100" s="52">
        <f t="shared" si="143"/>
        <v>0.125</v>
      </c>
      <c r="H100" s="51">
        <f t="shared" si="144"/>
        <v>2</v>
      </c>
      <c r="I100" s="51">
        <v>1</v>
      </c>
      <c r="J100" s="51">
        <v>1</v>
      </c>
      <c r="K100" s="52">
        <f t="shared" si="145"/>
        <v>1</v>
      </c>
      <c r="L100" s="51">
        <f t="shared" si="146"/>
        <v>3</v>
      </c>
      <c r="M100" s="51">
        <f t="shared" si="147"/>
        <v>2</v>
      </c>
      <c r="N100" s="51">
        <f t="shared" si="148"/>
        <v>9</v>
      </c>
      <c r="O100" s="52">
        <f t="shared" si="149"/>
        <v>0.22222222222222221</v>
      </c>
      <c r="P100" s="51">
        <f t="shared" si="150"/>
        <v>5</v>
      </c>
      <c r="Q100" s="51">
        <v>0</v>
      </c>
      <c r="R100" s="51">
        <v>0</v>
      </c>
      <c r="S100" s="52">
        <f t="shared" si="151"/>
        <v>0</v>
      </c>
      <c r="T100" s="51">
        <f t="shared" si="152"/>
        <v>0</v>
      </c>
      <c r="U100" s="51">
        <f t="shared" si="153"/>
        <v>5</v>
      </c>
      <c r="V100" s="51">
        <v>0</v>
      </c>
      <c r="W100" s="51">
        <v>1</v>
      </c>
      <c r="X100" s="51">
        <v>1</v>
      </c>
      <c r="Y100" s="51">
        <f t="shared" si="154"/>
        <v>2</v>
      </c>
      <c r="Z100" s="51">
        <v>3</v>
      </c>
      <c r="AA100" s="51">
        <v>3</v>
      </c>
      <c r="AB100" s="51">
        <v>0</v>
      </c>
      <c r="AC100" s="51">
        <v>0</v>
      </c>
      <c r="AD100" s="67"/>
    </row>
    <row r="101" spans="1:30" s="53" customFormat="1" ht="47.1" customHeight="1">
      <c r="A101" s="61">
        <f>A$16</f>
        <v>11</v>
      </c>
      <c r="B101" s="62" t="str">
        <f>B$16</f>
        <v>Papler</v>
      </c>
      <c r="C101" s="61">
        <v>1</v>
      </c>
      <c r="D101" s="61">
        <v>3</v>
      </c>
      <c r="E101" s="61">
        <v>3</v>
      </c>
      <c r="F101" s="61">
        <v>8</v>
      </c>
      <c r="G101" s="63">
        <f t="shared" si="143"/>
        <v>0.375</v>
      </c>
      <c r="H101" s="61">
        <f t="shared" si="144"/>
        <v>6</v>
      </c>
      <c r="I101" s="61">
        <v>0</v>
      </c>
      <c r="J101" s="61">
        <v>0</v>
      </c>
      <c r="K101" s="63">
        <f t="shared" si="145"/>
        <v>0</v>
      </c>
      <c r="L101" s="61">
        <f t="shared" si="146"/>
        <v>0</v>
      </c>
      <c r="M101" s="61">
        <f t="shared" si="147"/>
        <v>3</v>
      </c>
      <c r="N101" s="61">
        <f t="shared" si="148"/>
        <v>8</v>
      </c>
      <c r="O101" s="63">
        <f t="shared" si="149"/>
        <v>0.375</v>
      </c>
      <c r="P101" s="61">
        <f t="shared" si="150"/>
        <v>6</v>
      </c>
      <c r="Q101" s="61">
        <v>1</v>
      </c>
      <c r="R101" s="61">
        <v>4</v>
      </c>
      <c r="S101" s="63">
        <f t="shared" si="151"/>
        <v>0.25</v>
      </c>
      <c r="T101" s="61">
        <f t="shared" si="152"/>
        <v>1</v>
      </c>
      <c r="U101" s="61">
        <f t="shared" si="153"/>
        <v>7</v>
      </c>
      <c r="V101" s="61">
        <v>0</v>
      </c>
      <c r="W101" s="61">
        <v>4</v>
      </c>
      <c r="X101" s="61">
        <v>0</v>
      </c>
      <c r="Y101" s="61">
        <f t="shared" si="154"/>
        <v>4</v>
      </c>
      <c r="Z101" s="61">
        <v>1</v>
      </c>
      <c r="AA101" s="61">
        <v>3</v>
      </c>
      <c r="AB101" s="61">
        <v>0</v>
      </c>
      <c r="AC101" s="61">
        <v>0</v>
      </c>
      <c r="AD101" s="67"/>
    </row>
    <row r="102" spans="1:30" s="53" customFormat="1" ht="47.1" customHeight="1">
      <c r="A102" s="51">
        <f>A$17</f>
        <v>35</v>
      </c>
      <c r="B102" s="54" t="str">
        <f>B$17</f>
        <v>Pistana</v>
      </c>
      <c r="C102" s="51">
        <v>0</v>
      </c>
      <c r="D102" s="51">
        <v>0</v>
      </c>
      <c r="E102" s="51">
        <v>0</v>
      </c>
      <c r="F102" s="51">
        <v>0</v>
      </c>
      <c r="G102" s="52">
        <f t="shared" si="143"/>
        <v>0</v>
      </c>
      <c r="H102" s="51">
        <f t="shared" si="144"/>
        <v>0</v>
      </c>
      <c r="I102" s="51">
        <v>0</v>
      </c>
      <c r="J102" s="51">
        <v>0</v>
      </c>
      <c r="K102" s="52">
        <f t="shared" si="145"/>
        <v>0</v>
      </c>
      <c r="L102" s="51">
        <f t="shared" si="146"/>
        <v>0</v>
      </c>
      <c r="M102" s="51">
        <f t="shared" si="147"/>
        <v>0</v>
      </c>
      <c r="N102" s="51">
        <f t="shared" si="148"/>
        <v>0</v>
      </c>
      <c r="O102" s="52">
        <f t="shared" si="149"/>
        <v>0</v>
      </c>
      <c r="P102" s="51">
        <f t="shared" si="150"/>
        <v>0</v>
      </c>
      <c r="Q102" s="51">
        <v>0</v>
      </c>
      <c r="R102" s="51">
        <v>0</v>
      </c>
      <c r="S102" s="52">
        <f t="shared" si="151"/>
        <v>0</v>
      </c>
      <c r="T102" s="51">
        <f t="shared" si="152"/>
        <v>0</v>
      </c>
      <c r="U102" s="51">
        <f t="shared" si="153"/>
        <v>0</v>
      </c>
      <c r="V102" s="51">
        <v>0</v>
      </c>
      <c r="W102" s="51">
        <v>0</v>
      </c>
      <c r="X102" s="51">
        <v>0</v>
      </c>
      <c r="Y102" s="51">
        <f t="shared" si="154"/>
        <v>0</v>
      </c>
      <c r="Z102" s="51">
        <v>0</v>
      </c>
      <c r="AA102" s="51">
        <v>0</v>
      </c>
      <c r="AB102" s="51">
        <v>0</v>
      </c>
      <c r="AC102" s="51">
        <v>0</v>
      </c>
      <c r="AD102" s="67"/>
    </row>
    <row r="103" spans="1:30" s="53" customFormat="1" ht="47.1" customHeight="1">
      <c r="A103" s="61">
        <f>A$18</f>
        <v>21</v>
      </c>
      <c r="B103" s="62" t="str">
        <f>B$18</f>
        <v>Snoek</v>
      </c>
      <c r="C103" s="61">
        <v>1</v>
      </c>
      <c r="D103" s="61">
        <v>1</v>
      </c>
      <c r="E103" s="61">
        <v>1</v>
      </c>
      <c r="F103" s="61">
        <v>6</v>
      </c>
      <c r="G103" s="63">
        <f t="shared" si="143"/>
        <v>0.16666666666666666</v>
      </c>
      <c r="H103" s="61">
        <f t="shared" si="144"/>
        <v>2</v>
      </c>
      <c r="I103" s="61">
        <v>0</v>
      </c>
      <c r="J103" s="61">
        <v>1</v>
      </c>
      <c r="K103" s="63">
        <f t="shared" si="145"/>
        <v>0</v>
      </c>
      <c r="L103" s="61">
        <f t="shared" si="146"/>
        <v>0</v>
      </c>
      <c r="M103" s="61">
        <f t="shared" si="147"/>
        <v>1</v>
      </c>
      <c r="N103" s="61">
        <f t="shared" si="148"/>
        <v>7</v>
      </c>
      <c r="O103" s="63">
        <f t="shared" si="149"/>
        <v>0.14285714285714285</v>
      </c>
      <c r="P103" s="61">
        <f t="shared" si="150"/>
        <v>2</v>
      </c>
      <c r="Q103" s="61">
        <v>4</v>
      </c>
      <c r="R103" s="61">
        <v>4</v>
      </c>
      <c r="S103" s="63">
        <f t="shared" si="151"/>
        <v>1</v>
      </c>
      <c r="T103" s="61">
        <f t="shared" si="152"/>
        <v>4</v>
      </c>
      <c r="U103" s="61">
        <f t="shared" si="153"/>
        <v>6</v>
      </c>
      <c r="V103" s="61">
        <v>0</v>
      </c>
      <c r="W103" s="61">
        <v>3</v>
      </c>
      <c r="X103" s="61">
        <v>5</v>
      </c>
      <c r="Y103" s="61">
        <f t="shared" si="154"/>
        <v>8</v>
      </c>
      <c r="Z103" s="61">
        <v>2</v>
      </c>
      <c r="AA103" s="61">
        <v>1</v>
      </c>
      <c r="AB103" s="61">
        <v>0</v>
      </c>
      <c r="AC103" s="61">
        <v>0</v>
      </c>
      <c r="AD103" s="67"/>
    </row>
    <row r="104" spans="1:30" s="53" customFormat="1" ht="47.1" customHeight="1">
      <c r="A104" s="51">
        <f>A$19</f>
        <v>5</v>
      </c>
      <c r="B104" s="54" t="str">
        <f>B$19</f>
        <v>Stolar</v>
      </c>
      <c r="C104" s="51">
        <v>0</v>
      </c>
      <c r="D104" s="51">
        <v>0</v>
      </c>
      <c r="E104" s="51">
        <v>0</v>
      </c>
      <c r="F104" s="51">
        <v>0</v>
      </c>
      <c r="G104" s="52">
        <f t="shared" si="143"/>
        <v>0</v>
      </c>
      <c r="H104" s="51">
        <f t="shared" si="144"/>
        <v>0</v>
      </c>
      <c r="I104" s="51">
        <v>0</v>
      </c>
      <c r="J104" s="51">
        <v>0</v>
      </c>
      <c r="K104" s="52">
        <f t="shared" si="145"/>
        <v>0</v>
      </c>
      <c r="L104" s="51">
        <f t="shared" si="146"/>
        <v>0</v>
      </c>
      <c r="M104" s="51">
        <f t="shared" si="147"/>
        <v>0</v>
      </c>
      <c r="N104" s="51">
        <f t="shared" si="148"/>
        <v>0</v>
      </c>
      <c r="O104" s="52">
        <f t="shared" si="149"/>
        <v>0</v>
      </c>
      <c r="P104" s="51">
        <f t="shared" si="150"/>
        <v>0</v>
      </c>
      <c r="Q104" s="51">
        <v>0</v>
      </c>
      <c r="R104" s="51">
        <v>0</v>
      </c>
      <c r="S104" s="52">
        <f t="shared" si="151"/>
        <v>0</v>
      </c>
      <c r="T104" s="51">
        <f t="shared" si="152"/>
        <v>0</v>
      </c>
      <c r="U104" s="51">
        <f t="shared" si="153"/>
        <v>0</v>
      </c>
      <c r="V104" s="51">
        <v>0</v>
      </c>
      <c r="W104" s="51">
        <v>0</v>
      </c>
      <c r="X104" s="51">
        <v>0</v>
      </c>
      <c r="Y104" s="51">
        <f t="shared" si="154"/>
        <v>0</v>
      </c>
      <c r="Z104" s="51">
        <v>0</v>
      </c>
      <c r="AA104" s="51">
        <v>0</v>
      </c>
      <c r="AB104" s="51">
        <v>0</v>
      </c>
      <c r="AC104" s="51">
        <v>0</v>
      </c>
      <c r="AD104" s="67"/>
    </row>
    <row r="105" spans="1:30" s="53" customFormat="1" ht="47.1" customHeight="1">
      <c r="A105" s="61">
        <f>A$20</f>
        <v>23</v>
      </c>
      <c r="B105" s="62" t="str">
        <f>B$20</f>
        <v>Woodbeck</v>
      </c>
      <c r="C105" s="61">
        <v>1</v>
      </c>
      <c r="D105" s="61">
        <v>4</v>
      </c>
      <c r="E105" s="61">
        <v>4</v>
      </c>
      <c r="F105" s="61">
        <v>9</v>
      </c>
      <c r="G105" s="63">
        <f t="shared" si="143"/>
        <v>0.44444444444444442</v>
      </c>
      <c r="H105" s="61">
        <f t="shared" si="144"/>
        <v>8</v>
      </c>
      <c r="I105" s="61">
        <v>0</v>
      </c>
      <c r="J105" s="61">
        <v>1</v>
      </c>
      <c r="K105" s="63">
        <f t="shared" si="145"/>
        <v>0</v>
      </c>
      <c r="L105" s="61">
        <f t="shared" si="146"/>
        <v>0</v>
      </c>
      <c r="M105" s="61">
        <f t="shared" si="147"/>
        <v>4</v>
      </c>
      <c r="N105" s="61">
        <f t="shared" si="148"/>
        <v>10</v>
      </c>
      <c r="O105" s="63">
        <f t="shared" si="149"/>
        <v>0.4</v>
      </c>
      <c r="P105" s="61">
        <f t="shared" si="150"/>
        <v>8</v>
      </c>
      <c r="Q105" s="61">
        <v>1</v>
      </c>
      <c r="R105" s="61">
        <v>3</v>
      </c>
      <c r="S105" s="63">
        <f t="shared" si="151"/>
        <v>0.33333333333333331</v>
      </c>
      <c r="T105" s="61">
        <f t="shared" si="152"/>
        <v>1</v>
      </c>
      <c r="U105" s="61">
        <f t="shared" si="153"/>
        <v>9</v>
      </c>
      <c r="V105" s="61">
        <v>0</v>
      </c>
      <c r="W105" s="61">
        <v>0</v>
      </c>
      <c r="X105" s="61">
        <v>0</v>
      </c>
      <c r="Y105" s="61">
        <f t="shared" si="154"/>
        <v>0</v>
      </c>
      <c r="Z105" s="61">
        <v>0</v>
      </c>
      <c r="AA105" s="61">
        <v>0</v>
      </c>
      <c r="AB105" s="61">
        <v>0</v>
      </c>
      <c r="AC105" s="61">
        <v>0</v>
      </c>
      <c r="AD105" s="67"/>
    </row>
    <row r="106" spans="1:30" s="53" customFormat="1" ht="47.1" customHeight="1">
      <c r="A106" s="51">
        <f>A$21</f>
        <v>14</v>
      </c>
      <c r="B106" s="51" t="str">
        <f>B$21</f>
        <v>Zutanis</v>
      </c>
      <c r="C106" s="51">
        <v>0</v>
      </c>
      <c r="D106" s="51">
        <v>0</v>
      </c>
      <c r="E106" s="51">
        <v>0</v>
      </c>
      <c r="F106" s="51">
        <v>0</v>
      </c>
      <c r="G106" s="52">
        <f t="shared" si="143"/>
        <v>0</v>
      </c>
      <c r="H106" s="51">
        <f t="shared" si="144"/>
        <v>0</v>
      </c>
      <c r="I106" s="51">
        <v>0</v>
      </c>
      <c r="J106" s="51">
        <v>0</v>
      </c>
      <c r="K106" s="52">
        <f t="shared" si="145"/>
        <v>0</v>
      </c>
      <c r="L106" s="51">
        <f t="shared" si="146"/>
        <v>0</v>
      </c>
      <c r="M106" s="51">
        <f t="shared" si="147"/>
        <v>0</v>
      </c>
      <c r="N106" s="51">
        <f t="shared" si="148"/>
        <v>0</v>
      </c>
      <c r="O106" s="52">
        <f t="shared" si="149"/>
        <v>0</v>
      </c>
      <c r="P106" s="51">
        <f t="shared" si="150"/>
        <v>0</v>
      </c>
      <c r="Q106" s="51">
        <v>0</v>
      </c>
      <c r="R106" s="51">
        <v>0</v>
      </c>
      <c r="S106" s="52">
        <f t="shared" si="151"/>
        <v>0</v>
      </c>
      <c r="T106" s="51">
        <f t="shared" si="152"/>
        <v>0</v>
      </c>
      <c r="U106" s="51">
        <f t="shared" si="153"/>
        <v>0</v>
      </c>
      <c r="V106" s="51">
        <v>0</v>
      </c>
      <c r="W106" s="51">
        <v>0</v>
      </c>
      <c r="X106" s="51">
        <v>0</v>
      </c>
      <c r="Y106" s="51">
        <f t="shared" si="154"/>
        <v>0</v>
      </c>
      <c r="Z106" s="51">
        <v>0</v>
      </c>
      <c r="AA106" s="51">
        <v>0</v>
      </c>
      <c r="AB106" s="51">
        <v>0</v>
      </c>
      <c r="AC106" s="51">
        <v>0</v>
      </c>
      <c r="AD106" s="67"/>
    </row>
    <row r="107" spans="1:30" s="53" customFormat="1" ht="47.1" customHeight="1">
      <c r="A107" s="65"/>
      <c r="B107" s="131" t="s">
        <v>63</v>
      </c>
      <c r="C107" s="61">
        <f>SUM(C92:C106)</f>
        <v>9</v>
      </c>
      <c r="D107" s="61">
        <f>SUM(D92:D106)</f>
        <v>20</v>
      </c>
      <c r="E107" s="61">
        <f>SUM(E92:E106)</f>
        <v>14</v>
      </c>
      <c r="F107" s="61">
        <f>SUM(F92:F106)</f>
        <v>46</v>
      </c>
      <c r="G107" s="63">
        <f t="shared" si="143"/>
        <v>0.30434782608695654</v>
      </c>
      <c r="H107" s="61">
        <f>SUM(H92:H106)</f>
        <v>28</v>
      </c>
      <c r="I107" s="61">
        <f>SUM(I92:I106)</f>
        <v>1</v>
      </c>
      <c r="J107" s="61">
        <f>SUM(J92:J106)</f>
        <v>5</v>
      </c>
      <c r="K107" s="63">
        <f>IF(J107&gt;0,I107/J107,0)</f>
        <v>0.2</v>
      </c>
      <c r="L107" s="61">
        <f>SUM(L92:L106)</f>
        <v>3</v>
      </c>
      <c r="M107" s="61">
        <f>SUM(M92:M106)</f>
        <v>15</v>
      </c>
      <c r="N107" s="61">
        <f>SUM(N92:N106)</f>
        <v>51</v>
      </c>
      <c r="O107" s="63">
        <f>IF(N107&gt;0,M107/N107,0)</f>
        <v>0.29411764705882354</v>
      </c>
      <c r="P107" s="61">
        <f>SUM(P92:P106)</f>
        <v>31</v>
      </c>
      <c r="Q107" s="61">
        <f>SUM(Q92:Q106)</f>
        <v>9</v>
      </c>
      <c r="R107" s="61">
        <f>SUM(R92:R106)</f>
        <v>18</v>
      </c>
      <c r="S107" s="63">
        <f t="shared" si="151"/>
        <v>0.5</v>
      </c>
      <c r="T107" s="61">
        <f>SUM(T92:T106)</f>
        <v>9</v>
      </c>
      <c r="U107" s="61">
        <f>SUM(U92:U106)</f>
        <v>40</v>
      </c>
      <c r="V107" s="61">
        <f>SUM(V92:V106)</f>
        <v>0</v>
      </c>
      <c r="W107" s="61">
        <f>SUM(W92:W106)</f>
        <v>10</v>
      </c>
      <c r="X107" s="61">
        <f>SUM(X92:X106)</f>
        <v>11</v>
      </c>
      <c r="Y107" s="61">
        <f>SUM(Y92:Y106)</f>
        <v>21</v>
      </c>
      <c r="Z107" s="61">
        <f>SUM(Z92:Z106)</f>
        <v>12</v>
      </c>
      <c r="AA107" s="61">
        <f>SUM(AA92:AA106)</f>
        <v>7</v>
      </c>
      <c r="AB107" s="61">
        <f>SUM(AB92:AB106)</f>
        <v>0</v>
      </c>
      <c r="AC107" s="61">
        <f>SUM(AC92:AC106)</f>
        <v>0</v>
      </c>
      <c r="AD107" s="68"/>
    </row>
    <row r="108" spans="1:30" s="53" customFormat="1" ht="12.75" customHeight="1">
      <c r="A108" s="70"/>
      <c r="B108" s="71"/>
      <c r="C108" s="72"/>
      <c r="D108" s="73"/>
      <c r="E108" s="73"/>
      <c r="F108" s="73"/>
      <c r="G108" s="74"/>
      <c r="H108" s="73"/>
      <c r="I108" s="73"/>
      <c r="J108" s="73"/>
      <c r="K108" s="74"/>
      <c r="L108" s="73"/>
      <c r="M108" s="73"/>
      <c r="N108" s="73"/>
      <c r="O108" s="74"/>
      <c r="P108" s="73"/>
      <c r="Q108" s="73"/>
      <c r="R108" s="73"/>
      <c r="S108" s="74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</row>
    <row r="109" spans="1:30" s="53" customFormat="1" ht="47.1" customHeight="1">
      <c r="A109" s="70"/>
      <c r="B109" s="71"/>
      <c r="C109" s="72"/>
      <c r="D109" s="73"/>
      <c r="E109" s="73"/>
      <c r="F109" s="73"/>
      <c r="G109" s="74"/>
      <c r="H109" s="73"/>
      <c r="I109" s="73"/>
      <c r="J109" s="73"/>
      <c r="K109" s="74"/>
      <c r="L109" s="73"/>
      <c r="M109" s="73"/>
      <c r="N109" s="73"/>
      <c r="O109" s="56" t="str">
        <f>O$2</f>
        <v xml:space="preserve">2011-12 Lakeland Eagle Jr. Varsity Game Totals    </v>
      </c>
      <c r="P109" s="73"/>
      <c r="Q109" s="73"/>
      <c r="R109" s="73"/>
      <c r="S109" s="74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</row>
    <row r="110" spans="1:30" s="53" customFormat="1" ht="23.25">
      <c r="A110" s="70"/>
      <c r="B110" s="71"/>
      <c r="C110" s="72"/>
      <c r="D110" s="73"/>
      <c r="E110" s="73"/>
      <c r="F110" s="73"/>
      <c r="G110" s="74"/>
      <c r="H110" s="73"/>
      <c r="I110" s="73"/>
      <c r="J110" s="73"/>
      <c r="K110" s="74"/>
      <c r="L110" s="73"/>
      <c r="M110" s="73"/>
      <c r="N110" s="73"/>
      <c r="O110" s="47" t="s">
        <v>66</v>
      </c>
      <c r="P110" s="73"/>
      <c r="Q110" s="73"/>
      <c r="R110" s="73"/>
      <c r="S110" s="74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</row>
    <row r="111" spans="1:30" s="53" customFormat="1" ht="12.75" customHeight="1">
      <c r="A111" s="70"/>
      <c r="B111" s="71"/>
      <c r="C111" s="72"/>
      <c r="D111" s="73"/>
      <c r="E111" s="73"/>
      <c r="F111" s="73"/>
      <c r="G111" s="74"/>
      <c r="H111" s="73"/>
      <c r="I111" s="73"/>
      <c r="J111" s="73"/>
      <c r="K111" s="74"/>
      <c r="L111" s="73"/>
      <c r="M111" s="73"/>
      <c r="N111" s="73"/>
      <c r="O111" s="74"/>
      <c r="P111" s="73"/>
      <c r="Q111" s="73"/>
      <c r="R111" s="73"/>
      <c r="S111" s="74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</row>
    <row r="112" spans="1:30">
      <c r="A112" s="40"/>
      <c r="B112" s="41"/>
      <c r="C112" s="41"/>
      <c r="D112" s="39"/>
      <c r="E112" s="39"/>
      <c r="F112" s="39"/>
      <c r="G112" s="42"/>
      <c r="H112" s="43"/>
      <c r="I112" s="43"/>
      <c r="J112" s="43"/>
      <c r="K112" s="42"/>
      <c r="L112" s="43"/>
      <c r="M112" s="43"/>
      <c r="N112" s="43"/>
      <c r="O112" s="43"/>
      <c r="P112" s="43"/>
      <c r="Q112" s="39"/>
      <c r="R112" s="39"/>
      <c r="S112" s="42"/>
      <c r="T112" s="43"/>
      <c r="U112" s="43"/>
      <c r="V112" s="39"/>
      <c r="W112" s="39"/>
      <c r="X112" s="39"/>
      <c r="Y112" s="39"/>
      <c r="Z112" s="39"/>
      <c r="AA112" s="39"/>
      <c r="AB112" s="39"/>
      <c r="AC112" s="39"/>
    </row>
    <row r="114" spans="1:30" ht="47.1" customHeight="1">
      <c r="A114" s="49" t="s">
        <v>0</v>
      </c>
      <c r="B114" s="49" t="s">
        <v>1</v>
      </c>
      <c r="C114" s="49" t="s">
        <v>55</v>
      </c>
      <c r="D114" s="49" t="s">
        <v>56</v>
      </c>
      <c r="E114" s="49" t="s">
        <v>6</v>
      </c>
      <c r="F114" s="49" t="s">
        <v>7</v>
      </c>
      <c r="G114" s="55" t="s">
        <v>13</v>
      </c>
      <c r="H114" s="50" t="s">
        <v>15</v>
      </c>
      <c r="I114" s="50" t="s">
        <v>28</v>
      </c>
      <c r="J114" s="50" t="s">
        <v>29</v>
      </c>
      <c r="K114" s="50" t="s">
        <v>27</v>
      </c>
      <c r="L114" s="50" t="s">
        <v>30</v>
      </c>
      <c r="M114" s="50" t="s">
        <v>35</v>
      </c>
      <c r="N114" s="50" t="s">
        <v>36</v>
      </c>
      <c r="O114" s="50" t="s">
        <v>37</v>
      </c>
      <c r="P114" s="50" t="s">
        <v>38</v>
      </c>
      <c r="Q114" s="49" t="s">
        <v>9</v>
      </c>
      <c r="R114" s="49" t="s">
        <v>8</v>
      </c>
      <c r="S114" s="55" t="s">
        <v>14</v>
      </c>
      <c r="T114" s="50" t="s">
        <v>16</v>
      </c>
      <c r="U114" s="50" t="s">
        <v>17</v>
      </c>
      <c r="V114" s="49" t="s">
        <v>43</v>
      </c>
      <c r="W114" s="50" t="s">
        <v>39</v>
      </c>
      <c r="X114" s="50" t="s">
        <v>40</v>
      </c>
      <c r="Y114" s="50" t="s">
        <v>41</v>
      </c>
      <c r="Z114" s="49" t="s">
        <v>10</v>
      </c>
      <c r="AA114" s="49" t="s">
        <v>57</v>
      </c>
      <c r="AB114" s="49" t="s">
        <v>58</v>
      </c>
      <c r="AC114" s="49" t="s">
        <v>59</v>
      </c>
      <c r="AD114" s="66"/>
    </row>
    <row r="115" spans="1:30" s="75" customFormat="1" ht="47.1" customHeight="1">
      <c r="A115" s="51">
        <f>A$7</f>
        <v>4</v>
      </c>
      <c r="B115" s="54" t="str">
        <f>B$7</f>
        <v>Brotherton</v>
      </c>
      <c r="C115" s="51">
        <v>0</v>
      </c>
      <c r="D115" s="51">
        <v>0</v>
      </c>
      <c r="E115" s="51">
        <v>0</v>
      </c>
      <c r="F115" s="51">
        <v>0</v>
      </c>
      <c r="G115" s="52">
        <f>IF(F115&gt;0,E115/F115,0)</f>
        <v>0</v>
      </c>
      <c r="H115" s="51">
        <f>E115*2</f>
        <v>0</v>
      </c>
      <c r="I115" s="51">
        <v>0</v>
      </c>
      <c r="J115" s="51">
        <v>0</v>
      </c>
      <c r="K115" s="52">
        <f>IF(J115&gt;0,I115/J115,0)</f>
        <v>0</v>
      </c>
      <c r="L115" s="51">
        <f>I115*3</f>
        <v>0</v>
      </c>
      <c r="M115" s="51">
        <f>E115+I115</f>
        <v>0</v>
      </c>
      <c r="N115" s="51">
        <f>F115+J115</f>
        <v>0</v>
      </c>
      <c r="O115" s="52">
        <f>IF(N115&gt;0,M115/N115,0)</f>
        <v>0</v>
      </c>
      <c r="P115" s="51">
        <f>L115+H115</f>
        <v>0</v>
      </c>
      <c r="Q115" s="51">
        <v>0</v>
      </c>
      <c r="R115" s="51">
        <v>0</v>
      </c>
      <c r="S115" s="52">
        <f>IF(R115&gt;0,Q115/R115,0)</f>
        <v>0</v>
      </c>
      <c r="T115" s="51">
        <f>Q115</f>
        <v>0</v>
      </c>
      <c r="U115" s="51">
        <f>H115+T115+L115</f>
        <v>0</v>
      </c>
      <c r="V115" s="51">
        <v>0</v>
      </c>
      <c r="W115" s="51">
        <v>0</v>
      </c>
      <c r="X115" s="51">
        <v>0</v>
      </c>
      <c r="Y115" s="51">
        <f t="shared" ref="Y115:Y129" si="155">W115+X115</f>
        <v>0</v>
      </c>
      <c r="Z115" s="51">
        <v>0</v>
      </c>
      <c r="AA115" s="51">
        <v>0</v>
      </c>
      <c r="AB115" s="51">
        <v>0</v>
      </c>
      <c r="AC115" s="51">
        <v>0</v>
      </c>
      <c r="AD115" s="67"/>
    </row>
    <row r="116" spans="1:30" s="75" customFormat="1" ht="47.1" customHeight="1">
      <c r="A116" s="61">
        <f>A$8</f>
        <v>44</v>
      </c>
      <c r="B116" s="62" t="str">
        <f>B$8</f>
        <v>Brown</v>
      </c>
      <c r="C116" s="61">
        <v>0</v>
      </c>
      <c r="D116" s="61">
        <v>0</v>
      </c>
      <c r="E116" s="61">
        <v>0</v>
      </c>
      <c r="F116" s="61">
        <v>0</v>
      </c>
      <c r="G116" s="63">
        <f t="shared" ref="G116:G130" si="156">IF(F116&gt;0,E116/F116,0)</f>
        <v>0</v>
      </c>
      <c r="H116" s="61">
        <f t="shared" ref="H116:H129" si="157">E116*2</f>
        <v>0</v>
      </c>
      <c r="I116" s="61">
        <v>0</v>
      </c>
      <c r="J116" s="61">
        <v>0</v>
      </c>
      <c r="K116" s="63">
        <f t="shared" ref="K116:K129" si="158">IF(J116&gt;0,I116/J116,0)</f>
        <v>0</v>
      </c>
      <c r="L116" s="61">
        <f t="shared" ref="L116:L129" si="159">I116*3</f>
        <v>0</v>
      </c>
      <c r="M116" s="61">
        <f t="shared" ref="M116:M129" si="160">E116+I116</f>
        <v>0</v>
      </c>
      <c r="N116" s="61">
        <f t="shared" ref="N116:N129" si="161">F116+J116</f>
        <v>0</v>
      </c>
      <c r="O116" s="63">
        <f t="shared" ref="O116:O129" si="162">IF(N116&gt;0,M116/N116,0)</f>
        <v>0</v>
      </c>
      <c r="P116" s="61">
        <f t="shared" ref="P116:P129" si="163">L116+H116</f>
        <v>0</v>
      </c>
      <c r="Q116" s="61">
        <v>0</v>
      </c>
      <c r="R116" s="61">
        <v>0</v>
      </c>
      <c r="S116" s="63">
        <f t="shared" ref="S116:S130" si="164">IF(R116&gt;0,Q116/R116,0)</f>
        <v>0</v>
      </c>
      <c r="T116" s="61">
        <f t="shared" ref="T116:T129" si="165">Q116</f>
        <v>0</v>
      </c>
      <c r="U116" s="61">
        <f t="shared" ref="U116:U129" si="166">H116+T116+L116</f>
        <v>0</v>
      </c>
      <c r="V116" s="61">
        <v>0</v>
      </c>
      <c r="W116" s="61">
        <v>0</v>
      </c>
      <c r="X116" s="61">
        <v>0</v>
      </c>
      <c r="Y116" s="61">
        <f t="shared" si="155"/>
        <v>0</v>
      </c>
      <c r="Z116" s="61">
        <v>0</v>
      </c>
      <c r="AA116" s="61">
        <v>0</v>
      </c>
      <c r="AB116" s="61">
        <v>0</v>
      </c>
      <c r="AC116" s="61">
        <v>0</v>
      </c>
      <c r="AD116" s="67"/>
    </row>
    <row r="117" spans="1:30" s="75" customFormat="1" ht="47.1" customHeight="1">
      <c r="A117" s="51">
        <f>A$9</f>
        <v>25</v>
      </c>
      <c r="B117" s="54" t="str">
        <f>B$9</f>
        <v>Ells</v>
      </c>
      <c r="C117" s="51">
        <v>1</v>
      </c>
      <c r="D117" s="51">
        <v>1</v>
      </c>
      <c r="E117" s="51">
        <v>3</v>
      </c>
      <c r="F117" s="51">
        <v>9</v>
      </c>
      <c r="G117" s="52">
        <f t="shared" si="156"/>
        <v>0.33333333333333331</v>
      </c>
      <c r="H117" s="51">
        <f t="shared" si="157"/>
        <v>6</v>
      </c>
      <c r="I117" s="51">
        <v>2</v>
      </c>
      <c r="J117" s="51">
        <v>5</v>
      </c>
      <c r="K117" s="52">
        <f t="shared" si="158"/>
        <v>0.4</v>
      </c>
      <c r="L117" s="51">
        <f t="shared" si="159"/>
        <v>6</v>
      </c>
      <c r="M117" s="51">
        <f t="shared" si="160"/>
        <v>5</v>
      </c>
      <c r="N117" s="51">
        <f t="shared" si="161"/>
        <v>14</v>
      </c>
      <c r="O117" s="52">
        <f t="shared" si="162"/>
        <v>0.35714285714285715</v>
      </c>
      <c r="P117" s="51">
        <f t="shared" si="163"/>
        <v>12</v>
      </c>
      <c r="Q117" s="51">
        <v>0</v>
      </c>
      <c r="R117" s="51">
        <v>0</v>
      </c>
      <c r="S117" s="52">
        <f t="shared" si="164"/>
        <v>0</v>
      </c>
      <c r="T117" s="51">
        <f t="shared" si="165"/>
        <v>0</v>
      </c>
      <c r="U117" s="51">
        <f t="shared" si="166"/>
        <v>12</v>
      </c>
      <c r="V117" s="51">
        <v>3</v>
      </c>
      <c r="W117" s="51">
        <v>0</v>
      </c>
      <c r="X117" s="51">
        <v>2</v>
      </c>
      <c r="Y117" s="51">
        <f t="shared" si="155"/>
        <v>2</v>
      </c>
      <c r="Z117" s="51">
        <v>3</v>
      </c>
      <c r="AA117" s="51">
        <v>0</v>
      </c>
      <c r="AB117" s="51">
        <v>0</v>
      </c>
      <c r="AC117" s="51">
        <v>0</v>
      </c>
      <c r="AD117" s="67"/>
    </row>
    <row r="118" spans="1:30" s="75" customFormat="1" ht="47.1" customHeight="1">
      <c r="A118" s="61">
        <f>A$10</f>
        <v>3</v>
      </c>
      <c r="B118" s="62" t="str">
        <f>B$10</f>
        <v>Fekaris</v>
      </c>
      <c r="C118" s="61">
        <v>1</v>
      </c>
      <c r="D118" s="61">
        <v>0</v>
      </c>
      <c r="E118" s="61">
        <v>0</v>
      </c>
      <c r="F118" s="61">
        <v>0</v>
      </c>
      <c r="G118" s="63">
        <f t="shared" si="156"/>
        <v>0</v>
      </c>
      <c r="H118" s="61">
        <f t="shared" si="157"/>
        <v>0</v>
      </c>
      <c r="I118" s="61">
        <v>0</v>
      </c>
      <c r="J118" s="61">
        <v>0</v>
      </c>
      <c r="K118" s="63">
        <f t="shared" si="158"/>
        <v>0</v>
      </c>
      <c r="L118" s="61">
        <f t="shared" si="159"/>
        <v>0</v>
      </c>
      <c r="M118" s="61">
        <f t="shared" si="160"/>
        <v>0</v>
      </c>
      <c r="N118" s="61">
        <f t="shared" si="161"/>
        <v>0</v>
      </c>
      <c r="O118" s="63">
        <f t="shared" si="162"/>
        <v>0</v>
      </c>
      <c r="P118" s="61">
        <f t="shared" si="163"/>
        <v>0</v>
      </c>
      <c r="Q118" s="61">
        <v>0</v>
      </c>
      <c r="R118" s="61">
        <v>0</v>
      </c>
      <c r="S118" s="63">
        <f t="shared" si="164"/>
        <v>0</v>
      </c>
      <c r="T118" s="61">
        <f t="shared" si="165"/>
        <v>0</v>
      </c>
      <c r="U118" s="61">
        <f t="shared" si="166"/>
        <v>0</v>
      </c>
      <c r="V118" s="61">
        <v>0</v>
      </c>
      <c r="W118" s="61">
        <v>0</v>
      </c>
      <c r="X118" s="61">
        <v>0</v>
      </c>
      <c r="Y118" s="61">
        <f t="shared" si="155"/>
        <v>0</v>
      </c>
      <c r="Z118" s="61">
        <v>1</v>
      </c>
      <c r="AA118" s="61">
        <v>0</v>
      </c>
      <c r="AB118" s="61">
        <v>0</v>
      </c>
      <c r="AC118" s="61">
        <v>0</v>
      </c>
      <c r="AD118" s="67"/>
    </row>
    <row r="119" spans="1:30" s="75" customFormat="1" ht="47.1" customHeight="1">
      <c r="A119" s="51">
        <f>A$11</f>
        <v>53</v>
      </c>
      <c r="B119" s="54" t="str">
        <f>B$11</f>
        <v>Jespersen</v>
      </c>
      <c r="C119" s="51">
        <v>0</v>
      </c>
      <c r="D119" s="51">
        <v>0</v>
      </c>
      <c r="E119" s="51">
        <v>0</v>
      </c>
      <c r="F119" s="51">
        <v>0</v>
      </c>
      <c r="G119" s="52">
        <f t="shared" si="156"/>
        <v>0</v>
      </c>
      <c r="H119" s="51">
        <f t="shared" si="157"/>
        <v>0</v>
      </c>
      <c r="I119" s="51">
        <v>0</v>
      </c>
      <c r="J119" s="51">
        <v>0</v>
      </c>
      <c r="K119" s="52">
        <f t="shared" si="158"/>
        <v>0</v>
      </c>
      <c r="L119" s="51">
        <f t="shared" si="159"/>
        <v>0</v>
      </c>
      <c r="M119" s="51">
        <f t="shared" si="160"/>
        <v>0</v>
      </c>
      <c r="N119" s="51">
        <f t="shared" si="161"/>
        <v>0</v>
      </c>
      <c r="O119" s="52">
        <f t="shared" si="162"/>
        <v>0</v>
      </c>
      <c r="P119" s="51">
        <f t="shared" si="163"/>
        <v>0</v>
      </c>
      <c r="Q119" s="51">
        <v>0</v>
      </c>
      <c r="R119" s="51">
        <v>0</v>
      </c>
      <c r="S119" s="52">
        <f t="shared" si="164"/>
        <v>0</v>
      </c>
      <c r="T119" s="51">
        <f t="shared" si="165"/>
        <v>0</v>
      </c>
      <c r="U119" s="51">
        <f t="shared" si="166"/>
        <v>0</v>
      </c>
      <c r="V119" s="51">
        <v>0</v>
      </c>
      <c r="W119" s="51">
        <v>0</v>
      </c>
      <c r="X119" s="51">
        <v>0</v>
      </c>
      <c r="Y119" s="51">
        <f t="shared" si="155"/>
        <v>0</v>
      </c>
      <c r="Z119" s="51">
        <v>0</v>
      </c>
      <c r="AA119" s="51">
        <v>0</v>
      </c>
      <c r="AB119" s="51">
        <v>0</v>
      </c>
      <c r="AC119" s="51">
        <v>0</v>
      </c>
      <c r="AD119" s="67"/>
    </row>
    <row r="120" spans="1:30" s="75" customFormat="1" ht="47.1" customHeight="1">
      <c r="A120" s="61">
        <f>A$12</f>
        <v>31</v>
      </c>
      <c r="B120" s="62" t="str">
        <f>B$12</f>
        <v>Kleckner</v>
      </c>
      <c r="C120" s="61">
        <v>1</v>
      </c>
      <c r="D120" s="61">
        <v>2</v>
      </c>
      <c r="E120" s="61">
        <v>0</v>
      </c>
      <c r="F120" s="61">
        <v>0</v>
      </c>
      <c r="G120" s="63">
        <f t="shared" si="156"/>
        <v>0</v>
      </c>
      <c r="H120" s="61">
        <f t="shared" si="157"/>
        <v>0</v>
      </c>
      <c r="I120" s="61">
        <v>0</v>
      </c>
      <c r="J120" s="61">
        <v>0</v>
      </c>
      <c r="K120" s="63">
        <f t="shared" si="158"/>
        <v>0</v>
      </c>
      <c r="L120" s="61">
        <f t="shared" si="159"/>
        <v>0</v>
      </c>
      <c r="M120" s="61">
        <f t="shared" si="160"/>
        <v>0</v>
      </c>
      <c r="N120" s="61">
        <f t="shared" si="161"/>
        <v>0</v>
      </c>
      <c r="O120" s="63">
        <f t="shared" si="162"/>
        <v>0</v>
      </c>
      <c r="P120" s="61">
        <f t="shared" si="163"/>
        <v>0</v>
      </c>
      <c r="Q120" s="61">
        <v>0</v>
      </c>
      <c r="R120" s="61">
        <v>0</v>
      </c>
      <c r="S120" s="63">
        <f t="shared" si="164"/>
        <v>0</v>
      </c>
      <c r="T120" s="61">
        <f t="shared" si="165"/>
        <v>0</v>
      </c>
      <c r="U120" s="61">
        <f t="shared" si="166"/>
        <v>0</v>
      </c>
      <c r="V120" s="61">
        <v>0</v>
      </c>
      <c r="W120" s="61">
        <v>0</v>
      </c>
      <c r="X120" s="61">
        <v>1</v>
      </c>
      <c r="Y120" s="61">
        <f t="shared" si="155"/>
        <v>1</v>
      </c>
      <c r="Z120" s="61">
        <v>1</v>
      </c>
      <c r="AA120" s="61">
        <v>1</v>
      </c>
      <c r="AB120" s="61">
        <v>0</v>
      </c>
      <c r="AC120" s="61">
        <v>0</v>
      </c>
      <c r="AD120" s="67"/>
    </row>
    <row r="121" spans="1:30" s="75" customFormat="1" ht="47.1" customHeight="1">
      <c r="A121" s="51">
        <f>A$13</f>
        <v>1</v>
      </c>
      <c r="B121" s="54" t="str">
        <f>B$13</f>
        <v>Lonergan</v>
      </c>
      <c r="C121" s="51">
        <v>1</v>
      </c>
      <c r="D121" s="51">
        <v>3</v>
      </c>
      <c r="E121" s="51">
        <v>2</v>
      </c>
      <c r="F121" s="51">
        <v>5</v>
      </c>
      <c r="G121" s="52">
        <f t="shared" si="156"/>
        <v>0.4</v>
      </c>
      <c r="H121" s="51">
        <f t="shared" si="157"/>
        <v>4</v>
      </c>
      <c r="I121" s="51">
        <v>1</v>
      </c>
      <c r="J121" s="51">
        <v>2</v>
      </c>
      <c r="K121" s="52">
        <f t="shared" si="158"/>
        <v>0.5</v>
      </c>
      <c r="L121" s="51">
        <f t="shared" si="159"/>
        <v>3</v>
      </c>
      <c r="M121" s="51">
        <f t="shared" si="160"/>
        <v>3</v>
      </c>
      <c r="N121" s="51">
        <f t="shared" si="161"/>
        <v>7</v>
      </c>
      <c r="O121" s="52">
        <f t="shared" si="162"/>
        <v>0.42857142857142855</v>
      </c>
      <c r="P121" s="51">
        <f t="shared" si="163"/>
        <v>7</v>
      </c>
      <c r="Q121" s="51">
        <v>3</v>
      </c>
      <c r="R121" s="51">
        <v>6</v>
      </c>
      <c r="S121" s="52">
        <f t="shared" si="164"/>
        <v>0.5</v>
      </c>
      <c r="T121" s="51">
        <f t="shared" si="165"/>
        <v>3</v>
      </c>
      <c r="U121" s="51">
        <f t="shared" si="166"/>
        <v>10</v>
      </c>
      <c r="V121" s="51">
        <v>0</v>
      </c>
      <c r="W121" s="51">
        <v>2</v>
      </c>
      <c r="X121" s="51">
        <v>8</v>
      </c>
      <c r="Y121" s="51">
        <f t="shared" si="155"/>
        <v>10</v>
      </c>
      <c r="Z121" s="51">
        <v>0</v>
      </c>
      <c r="AA121" s="51">
        <v>2</v>
      </c>
      <c r="AB121" s="51">
        <v>2</v>
      </c>
      <c r="AC121" s="51">
        <v>0</v>
      </c>
      <c r="AD121" s="67"/>
    </row>
    <row r="122" spans="1:30" s="75" customFormat="1" ht="47.1" customHeight="1">
      <c r="A122" s="61">
        <f>A$14</f>
        <v>25</v>
      </c>
      <c r="B122" s="62" t="str">
        <f>B$14</f>
        <v>Menzel</v>
      </c>
      <c r="C122" s="61">
        <v>0</v>
      </c>
      <c r="D122" s="61">
        <v>0</v>
      </c>
      <c r="E122" s="61">
        <v>0</v>
      </c>
      <c r="F122" s="61">
        <v>0</v>
      </c>
      <c r="G122" s="63">
        <f t="shared" si="156"/>
        <v>0</v>
      </c>
      <c r="H122" s="61">
        <f t="shared" si="157"/>
        <v>0</v>
      </c>
      <c r="I122" s="61">
        <v>0</v>
      </c>
      <c r="J122" s="61">
        <v>0</v>
      </c>
      <c r="K122" s="63">
        <f t="shared" si="158"/>
        <v>0</v>
      </c>
      <c r="L122" s="61">
        <f t="shared" si="159"/>
        <v>0</v>
      </c>
      <c r="M122" s="61">
        <f t="shared" si="160"/>
        <v>0</v>
      </c>
      <c r="N122" s="61">
        <f t="shared" si="161"/>
        <v>0</v>
      </c>
      <c r="O122" s="63">
        <f t="shared" si="162"/>
        <v>0</v>
      </c>
      <c r="P122" s="61">
        <f t="shared" si="163"/>
        <v>0</v>
      </c>
      <c r="Q122" s="61">
        <v>0</v>
      </c>
      <c r="R122" s="61">
        <v>0</v>
      </c>
      <c r="S122" s="63">
        <f t="shared" si="164"/>
        <v>0</v>
      </c>
      <c r="T122" s="61">
        <f t="shared" si="165"/>
        <v>0</v>
      </c>
      <c r="U122" s="61">
        <f t="shared" si="166"/>
        <v>0</v>
      </c>
      <c r="V122" s="61">
        <v>0</v>
      </c>
      <c r="W122" s="61">
        <v>0</v>
      </c>
      <c r="X122" s="61">
        <v>0</v>
      </c>
      <c r="Y122" s="61">
        <f t="shared" si="155"/>
        <v>0</v>
      </c>
      <c r="Z122" s="61">
        <v>0</v>
      </c>
      <c r="AA122" s="61">
        <v>0</v>
      </c>
      <c r="AB122" s="61">
        <v>0</v>
      </c>
      <c r="AC122" s="61">
        <v>0</v>
      </c>
      <c r="AD122" s="67"/>
    </row>
    <row r="123" spans="1:30" s="75" customFormat="1" ht="47.1" customHeight="1">
      <c r="A123" s="51">
        <f>A$15</f>
        <v>14</v>
      </c>
      <c r="B123" s="54" t="str">
        <f>B$15</f>
        <v>Osborne</v>
      </c>
      <c r="C123" s="51">
        <v>1</v>
      </c>
      <c r="D123" s="51">
        <v>1</v>
      </c>
      <c r="E123" s="51">
        <v>3</v>
      </c>
      <c r="F123" s="51">
        <v>8</v>
      </c>
      <c r="G123" s="52">
        <f t="shared" si="156"/>
        <v>0.375</v>
      </c>
      <c r="H123" s="51">
        <f t="shared" si="157"/>
        <v>6</v>
      </c>
      <c r="I123" s="51">
        <v>1</v>
      </c>
      <c r="J123" s="51">
        <v>2</v>
      </c>
      <c r="K123" s="52">
        <f t="shared" si="158"/>
        <v>0.5</v>
      </c>
      <c r="L123" s="51">
        <f t="shared" si="159"/>
        <v>3</v>
      </c>
      <c r="M123" s="51">
        <f t="shared" si="160"/>
        <v>4</v>
      </c>
      <c r="N123" s="51">
        <f t="shared" si="161"/>
        <v>10</v>
      </c>
      <c r="O123" s="52">
        <f t="shared" si="162"/>
        <v>0.4</v>
      </c>
      <c r="P123" s="51">
        <f t="shared" si="163"/>
        <v>9</v>
      </c>
      <c r="Q123" s="51">
        <v>2</v>
      </c>
      <c r="R123" s="51">
        <v>4</v>
      </c>
      <c r="S123" s="52">
        <f t="shared" si="164"/>
        <v>0.5</v>
      </c>
      <c r="T123" s="51">
        <f t="shared" si="165"/>
        <v>2</v>
      </c>
      <c r="U123" s="51">
        <f t="shared" si="166"/>
        <v>11</v>
      </c>
      <c r="V123" s="51">
        <v>4</v>
      </c>
      <c r="W123" s="51">
        <v>0</v>
      </c>
      <c r="X123" s="51">
        <v>3</v>
      </c>
      <c r="Y123" s="51">
        <f t="shared" si="155"/>
        <v>3</v>
      </c>
      <c r="Z123" s="51">
        <v>5</v>
      </c>
      <c r="AA123" s="51">
        <v>0</v>
      </c>
      <c r="AB123" s="51">
        <v>0</v>
      </c>
      <c r="AC123" s="51">
        <v>1</v>
      </c>
      <c r="AD123" s="67"/>
    </row>
    <row r="124" spans="1:30" s="75" customFormat="1" ht="47.1" customHeight="1">
      <c r="A124" s="61">
        <f>A$16</f>
        <v>11</v>
      </c>
      <c r="B124" s="62" t="str">
        <f>B$16</f>
        <v>Papler</v>
      </c>
      <c r="C124" s="61">
        <v>1</v>
      </c>
      <c r="D124" s="61">
        <v>3</v>
      </c>
      <c r="E124" s="61">
        <v>1</v>
      </c>
      <c r="F124" s="61">
        <v>4</v>
      </c>
      <c r="G124" s="63">
        <f t="shared" si="156"/>
        <v>0.25</v>
      </c>
      <c r="H124" s="61">
        <f t="shared" si="157"/>
        <v>2</v>
      </c>
      <c r="I124" s="61">
        <v>0</v>
      </c>
      <c r="J124" s="61">
        <v>1</v>
      </c>
      <c r="K124" s="63">
        <f t="shared" si="158"/>
        <v>0</v>
      </c>
      <c r="L124" s="61">
        <f t="shared" si="159"/>
        <v>0</v>
      </c>
      <c r="M124" s="61">
        <f t="shared" si="160"/>
        <v>1</v>
      </c>
      <c r="N124" s="61">
        <f t="shared" si="161"/>
        <v>5</v>
      </c>
      <c r="O124" s="63">
        <f t="shared" si="162"/>
        <v>0.2</v>
      </c>
      <c r="P124" s="61">
        <f t="shared" si="163"/>
        <v>2</v>
      </c>
      <c r="Q124" s="61">
        <v>0</v>
      </c>
      <c r="R124" s="61">
        <v>0</v>
      </c>
      <c r="S124" s="63">
        <f t="shared" si="164"/>
        <v>0</v>
      </c>
      <c r="T124" s="61">
        <f t="shared" si="165"/>
        <v>0</v>
      </c>
      <c r="U124" s="61">
        <f t="shared" si="166"/>
        <v>2</v>
      </c>
      <c r="V124" s="61">
        <v>0</v>
      </c>
      <c r="W124" s="61">
        <v>1</v>
      </c>
      <c r="X124" s="61">
        <v>0</v>
      </c>
      <c r="Y124" s="61">
        <f t="shared" si="155"/>
        <v>1</v>
      </c>
      <c r="Z124" s="61">
        <v>0</v>
      </c>
      <c r="AA124" s="61">
        <v>0</v>
      </c>
      <c r="AB124" s="61">
        <v>0</v>
      </c>
      <c r="AC124" s="61">
        <v>0</v>
      </c>
      <c r="AD124" s="67"/>
    </row>
    <row r="125" spans="1:30" s="75" customFormat="1" ht="47.1" customHeight="1">
      <c r="A125" s="51">
        <f>A$17</f>
        <v>35</v>
      </c>
      <c r="B125" s="54" t="str">
        <f>B$17</f>
        <v>Pistana</v>
      </c>
      <c r="C125" s="51">
        <v>0</v>
      </c>
      <c r="D125" s="51">
        <v>0</v>
      </c>
      <c r="E125" s="51">
        <v>0</v>
      </c>
      <c r="F125" s="51">
        <v>0</v>
      </c>
      <c r="G125" s="52">
        <f t="shared" si="156"/>
        <v>0</v>
      </c>
      <c r="H125" s="51">
        <f t="shared" si="157"/>
        <v>0</v>
      </c>
      <c r="I125" s="51">
        <v>0</v>
      </c>
      <c r="J125" s="51">
        <v>0</v>
      </c>
      <c r="K125" s="52">
        <f t="shared" si="158"/>
        <v>0</v>
      </c>
      <c r="L125" s="51">
        <f t="shared" si="159"/>
        <v>0</v>
      </c>
      <c r="M125" s="51">
        <f t="shared" si="160"/>
        <v>0</v>
      </c>
      <c r="N125" s="51">
        <f t="shared" si="161"/>
        <v>0</v>
      </c>
      <c r="O125" s="52">
        <f t="shared" si="162"/>
        <v>0</v>
      </c>
      <c r="P125" s="51">
        <f t="shared" si="163"/>
        <v>0</v>
      </c>
      <c r="Q125" s="51">
        <v>0</v>
      </c>
      <c r="R125" s="51">
        <v>0</v>
      </c>
      <c r="S125" s="52">
        <f t="shared" si="164"/>
        <v>0</v>
      </c>
      <c r="T125" s="51">
        <f t="shared" si="165"/>
        <v>0</v>
      </c>
      <c r="U125" s="51">
        <f t="shared" si="166"/>
        <v>0</v>
      </c>
      <c r="V125" s="51">
        <v>0</v>
      </c>
      <c r="W125" s="51">
        <v>0</v>
      </c>
      <c r="X125" s="51">
        <v>0</v>
      </c>
      <c r="Y125" s="51">
        <f t="shared" si="155"/>
        <v>0</v>
      </c>
      <c r="Z125" s="51">
        <v>0</v>
      </c>
      <c r="AA125" s="51">
        <v>0</v>
      </c>
      <c r="AB125" s="51">
        <v>0</v>
      </c>
      <c r="AC125" s="51">
        <v>0</v>
      </c>
      <c r="AD125" s="67"/>
    </row>
    <row r="126" spans="1:30" s="75" customFormat="1" ht="47.1" customHeight="1">
      <c r="A126" s="61">
        <f>A$18</f>
        <v>21</v>
      </c>
      <c r="B126" s="62" t="str">
        <f>B$18</f>
        <v>Snoek</v>
      </c>
      <c r="C126" s="61">
        <v>1</v>
      </c>
      <c r="D126" s="61">
        <v>2</v>
      </c>
      <c r="E126" s="61">
        <v>3</v>
      </c>
      <c r="F126" s="61">
        <v>6</v>
      </c>
      <c r="G126" s="63">
        <f t="shared" si="156"/>
        <v>0.5</v>
      </c>
      <c r="H126" s="61">
        <f t="shared" si="157"/>
        <v>6</v>
      </c>
      <c r="I126" s="61">
        <v>0</v>
      </c>
      <c r="J126" s="61">
        <v>0</v>
      </c>
      <c r="K126" s="63">
        <f t="shared" si="158"/>
        <v>0</v>
      </c>
      <c r="L126" s="61">
        <f t="shared" si="159"/>
        <v>0</v>
      </c>
      <c r="M126" s="61">
        <f t="shared" si="160"/>
        <v>3</v>
      </c>
      <c r="N126" s="61">
        <f t="shared" si="161"/>
        <v>6</v>
      </c>
      <c r="O126" s="63">
        <f t="shared" si="162"/>
        <v>0.5</v>
      </c>
      <c r="P126" s="61">
        <f t="shared" si="163"/>
        <v>6</v>
      </c>
      <c r="Q126" s="61">
        <v>0</v>
      </c>
      <c r="R126" s="61">
        <v>0</v>
      </c>
      <c r="S126" s="63">
        <f t="shared" si="164"/>
        <v>0</v>
      </c>
      <c r="T126" s="61">
        <f t="shared" si="165"/>
        <v>0</v>
      </c>
      <c r="U126" s="61">
        <f t="shared" si="166"/>
        <v>6</v>
      </c>
      <c r="V126" s="61">
        <v>0</v>
      </c>
      <c r="W126" s="61">
        <v>3</v>
      </c>
      <c r="X126" s="61">
        <v>2</v>
      </c>
      <c r="Y126" s="61">
        <f t="shared" si="155"/>
        <v>5</v>
      </c>
      <c r="Z126" s="61">
        <v>0</v>
      </c>
      <c r="AA126" s="61">
        <v>0</v>
      </c>
      <c r="AB126" s="61">
        <v>1</v>
      </c>
      <c r="AC126" s="61">
        <v>0</v>
      </c>
      <c r="AD126" s="67"/>
    </row>
    <row r="127" spans="1:30" s="75" customFormat="1" ht="47.1" customHeight="1">
      <c r="A127" s="51">
        <f>A$19</f>
        <v>5</v>
      </c>
      <c r="B127" s="54" t="str">
        <f>B$19</f>
        <v>Stolar</v>
      </c>
      <c r="C127" s="51">
        <v>0</v>
      </c>
      <c r="D127" s="51">
        <v>0</v>
      </c>
      <c r="E127" s="51">
        <v>0</v>
      </c>
      <c r="F127" s="51">
        <v>0</v>
      </c>
      <c r="G127" s="52">
        <f t="shared" si="156"/>
        <v>0</v>
      </c>
      <c r="H127" s="51">
        <f t="shared" si="157"/>
        <v>0</v>
      </c>
      <c r="I127" s="51">
        <v>0</v>
      </c>
      <c r="J127" s="51">
        <v>0</v>
      </c>
      <c r="K127" s="52">
        <f t="shared" si="158"/>
        <v>0</v>
      </c>
      <c r="L127" s="51">
        <f t="shared" si="159"/>
        <v>0</v>
      </c>
      <c r="M127" s="51">
        <f t="shared" si="160"/>
        <v>0</v>
      </c>
      <c r="N127" s="51">
        <f t="shared" si="161"/>
        <v>0</v>
      </c>
      <c r="O127" s="52">
        <f t="shared" si="162"/>
        <v>0</v>
      </c>
      <c r="P127" s="51">
        <f t="shared" si="163"/>
        <v>0</v>
      </c>
      <c r="Q127" s="51">
        <v>0</v>
      </c>
      <c r="R127" s="51">
        <v>0</v>
      </c>
      <c r="S127" s="52">
        <f t="shared" si="164"/>
        <v>0</v>
      </c>
      <c r="T127" s="51">
        <f t="shared" si="165"/>
        <v>0</v>
      </c>
      <c r="U127" s="51">
        <f t="shared" si="166"/>
        <v>0</v>
      </c>
      <c r="V127" s="51">
        <v>0</v>
      </c>
      <c r="W127" s="51">
        <v>0</v>
      </c>
      <c r="X127" s="51">
        <v>0</v>
      </c>
      <c r="Y127" s="51">
        <f t="shared" si="155"/>
        <v>0</v>
      </c>
      <c r="Z127" s="51">
        <v>0</v>
      </c>
      <c r="AA127" s="51">
        <v>0</v>
      </c>
      <c r="AB127" s="51">
        <v>0</v>
      </c>
      <c r="AC127" s="51">
        <v>0</v>
      </c>
      <c r="AD127" s="67"/>
    </row>
    <row r="128" spans="1:30" s="75" customFormat="1" ht="47.1" customHeight="1">
      <c r="A128" s="61">
        <f>A$20</f>
        <v>23</v>
      </c>
      <c r="B128" s="62" t="str">
        <f>B$20</f>
        <v>Woodbeck</v>
      </c>
      <c r="C128" s="61">
        <v>1</v>
      </c>
      <c r="D128" s="61">
        <v>4</v>
      </c>
      <c r="E128" s="61">
        <v>2</v>
      </c>
      <c r="F128" s="61">
        <v>5</v>
      </c>
      <c r="G128" s="63">
        <f t="shared" si="156"/>
        <v>0.4</v>
      </c>
      <c r="H128" s="61">
        <f t="shared" si="157"/>
        <v>4</v>
      </c>
      <c r="I128" s="61">
        <v>0</v>
      </c>
      <c r="J128" s="61">
        <v>0</v>
      </c>
      <c r="K128" s="63">
        <f t="shared" si="158"/>
        <v>0</v>
      </c>
      <c r="L128" s="61">
        <f t="shared" si="159"/>
        <v>0</v>
      </c>
      <c r="M128" s="61">
        <f t="shared" si="160"/>
        <v>2</v>
      </c>
      <c r="N128" s="61">
        <f t="shared" si="161"/>
        <v>5</v>
      </c>
      <c r="O128" s="63">
        <f t="shared" si="162"/>
        <v>0.4</v>
      </c>
      <c r="P128" s="61">
        <f t="shared" si="163"/>
        <v>4</v>
      </c>
      <c r="Q128" s="61">
        <v>0</v>
      </c>
      <c r="R128" s="61">
        <v>2</v>
      </c>
      <c r="S128" s="63">
        <f t="shared" si="164"/>
        <v>0</v>
      </c>
      <c r="T128" s="61">
        <f t="shared" si="165"/>
        <v>0</v>
      </c>
      <c r="U128" s="61">
        <f t="shared" si="166"/>
        <v>4</v>
      </c>
      <c r="V128" s="61">
        <v>1</v>
      </c>
      <c r="W128" s="61">
        <v>1</v>
      </c>
      <c r="X128" s="61">
        <v>1</v>
      </c>
      <c r="Y128" s="61">
        <f t="shared" si="155"/>
        <v>2</v>
      </c>
      <c r="Z128" s="61">
        <v>2</v>
      </c>
      <c r="AA128" s="61">
        <v>2</v>
      </c>
      <c r="AB128" s="61">
        <v>1</v>
      </c>
      <c r="AC128" s="61">
        <v>0</v>
      </c>
      <c r="AD128" s="67"/>
    </row>
    <row r="129" spans="1:30" s="75" customFormat="1" ht="47.1" customHeight="1">
      <c r="A129" s="51">
        <f>A$21</f>
        <v>14</v>
      </c>
      <c r="B129" s="51" t="str">
        <f>B$21</f>
        <v>Zutanis</v>
      </c>
      <c r="C129" s="51">
        <v>0</v>
      </c>
      <c r="D129" s="51">
        <v>0</v>
      </c>
      <c r="E129" s="51">
        <v>0</v>
      </c>
      <c r="F129" s="51">
        <v>0</v>
      </c>
      <c r="G129" s="52">
        <f t="shared" si="156"/>
        <v>0</v>
      </c>
      <c r="H129" s="51">
        <f t="shared" si="157"/>
        <v>0</v>
      </c>
      <c r="I129" s="51">
        <v>0</v>
      </c>
      <c r="J129" s="51">
        <v>0</v>
      </c>
      <c r="K129" s="52">
        <f t="shared" si="158"/>
        <v>0</v>
      </c>
      <c r="L129" s="51">
        <f t="shared" si="159"/>
        <v>0</v>
      </c>
      <c r="M129" s="51">
        <f t="shared" si="160"/>
        <v>0</v>
      </c>
      <c r="N129" s="51">
        <f t="shared" si="161"/>
        <v>0</v>
      </c>
      <c r="O129" s="52">
        <f t="shared" si="162"/>
        <v>0</v>
      </c>
      <c r="P129" s="51">
        <f t="shared" si="163"/>
        <v>0</v>
      </c>
      <c r="Q129" s="51">
        <v>0</v>
      </c>
      <c r="R129" s="51">
        <v>0</v>
      </c>
      <c r="S129" s="52">
        <f t="shared" si="164"/>
        <v>0</v>
      </c>
      <c r="T129" s="51">
        <f t="shared" si="165"/>
        <v>0</v>
      </c>
      <c r="U129" s="51">
        <f t="shared" si="166"/>
        <v>0</v>
      </c>
      <c r="V129" s="51">
        <v>0</v>
      </c>
      <c r="W129" s="51">
        <v>0</v>
      </c>
      <c r="X129" s="51">
        <v>0</v>
      </c>
      <c r="Y129" s="51">
        <f t="shared" si="155"/>
        <v>0</v>
      </c>
      <c r="Z129" s="51">
        <v>0</v>
      </c>
      <c r="AA129" s="51">
        <v>0</v>
      </c>
      <c r="AB129" s="51">
        <v>0</v>
      </c>
      <c r="AC129" s="51">
        <v>0</v>
      </c>
      <c r="AD129" s="67"/>
    </row>
    <row r="130" spans="1:30" s="75" customFormat="1" ht="47.1" customHeight="1">
      <c r="A130" s="65"/>
      <c r="B130" s="131" t="s">
        <v>63</v>
      </c>
      <c r="C130" s="61">
        <f>SUM(C115:C129)</f>
        <v>8</v>
      </c>
      <c r="D130" s="61">
        <f>SUM(D115:D129)</f>
        <v>16</v>
      </c>
      <c r="E130" s="61">
        <f>SUM(E115:E129)</f>
        <v>14</v>
      </c>
      <c r="F130" s="61">
        <f>SUM(F115:F129)</f>
        <v>37</v>
      </c>
      <c r="G130" s="63">
        <f t="shared" si="156"/>
        <v>0.3783783783783784</v>
      </c>
      <c r="H130" s="61">
        <f>SUM(H115:H129)</f>
        <v>28</v>
      </c>
      <c r="I130" s="61">
        <f>SUM(I115:I129)</f>
        <v>4</v>
      </c>
      <c r="J130" s="61">
        <f>SUM(J115:J129)</f>
        <v>10</v>
      </c>
      <c r="K130" s="63">
        <f>IF(J130&gt;0,I130/J130,0)</f>
        <v>0.4</v>
      </c>
      <c r="L130" s="61">
        <f>SUM(L115:L129)</f>
        <v>12</v>
      </c>
      <c r="M130" s="61">
        <f>SUM(M115:M129)</f>
        <v>18</v>
      </c>
      <c r="N130" s="61">
        <f>SUM(N115:N129)</f>
        <v>47</v>
      </c>
      <c r="O130" s="63">
        <f>IF(N130&gt;0,M130/N130,0)</f>
        <v>0.38297872340425532</v>
      </c>
      <c r="P130" s="61">
        <f>SUM(P115:P129)</f>
        <v>40</v>
      </c>
      <c r="Q130" s="61">
        <f>SUM(Q115:Q129)</f>
        <v>5</v>
      </c>
      <c r="R130" s="61">
        <f>SUM(R115:R129)</f>
        <v>12</v>
      </c>
      <c r="S130" s="63">
        <f t="shared" si="164"/>
        <v>0.41666666666666669</v>
      </c>
      <c r="T130" s="61">
        <f>SUM(T115:T129)</f>
        <v>5</v>
      </c>
      <c r="U130" s="61">
        <f>SUM(U115:U129)</f>
        <v>45</v>
      </c>
      <c r="V130" s="61">
        <f>SUM(V115:V129)</f>
        <v>8</v>
      </c>
      <c r="W130" s="61">
        <f>SUM(W115:W129)</f>
        <v>7</v>
      </c>
      <c r="X130" s="61">
        <f>SUM(X115:X129)</f>
        <v>17</v>
      </c>
      <c r="Y130" s="61">
        <f>SUM(Y115:Y129)</f>
        <v>24</v>
      </c>
      <c r="Z130" s="61">
        <f>SUM(Z115:Z129)</f>
        <v>12</v>
      </c>
      <c r="AA130" s="61">
        <f>SUM(AA115:AA129)</f>
        <v>5</v>
      </c>
      <c r="AB130" s="61">
        <f>SUM(AB115:AB129)</f>
        <v>4</v>
      </c>
      <c r="AC130" s="61">
        <f>SUM(AC115:AC129)</f>
        <v>1</v>
      </c>
      <c r="AD130" s="76"/>
    </row>
    <row r="132" spans="1:30" ht="57">
      <c r="O132" s="56" t="str">
        <f>O$2</f>
        <v xml:space="preserve">2011-12 Lakeland Eagle Jr. Varsity Game Totals    </v>
      </c>
    </row>
    <row r="133" spans="1:30" ht="23.25">
      <c r="O133" s="47" t="s">
        <v>67</v>
      </c>
    </row>
    <row r="137" spans="1:30" ht="47.1" customHeight="1">
      <c r="A137" s="49" t="s">
        <v>0</v>
      </c>
      <c r="B137" s="49" t="s">
        <v>1</v>
      </c>
      <c r="C137" s="49" t="s">
        <v>55</v>
      </c>
      <c r="D137" s="49" t="s">
        <v>56</v>
      </c>
      <c r="E137" s="49" t="s">
        <v>6</v>
      </c>
      <c r="F137" s="49" t="s">
        <v>7</v>
      </c>
      <c r="G137" s="55" t="s">
        <v>13</v>
      </c>
      <c r="H137" s="50" t="s">
        <v>15</v>
      </c>
      <c r="I137" s="50" t="s">
        <v>28</v>
      </c>
      <c r="J137" s="50" t="s">
        <v>29</v>
      </c>
      <c r="K137" s="50" t="s">
        <v>27</v>
      </c>
      <c r="L137" s="50" t="s">
        <v>30</v>
      </c>
      <c r="M137" s="50" t="s">
        <v>35</v>
      </c>
      <c r="N137" s="50" t="s">
        <v>36</v>
      </c>
      <c r="O137" s="50" t="s">
        <v>37</v>
      </c>
      <c r="P137" s="50" t="s">
        <v>38</v>
      </c>
      <c r="Q137" s="49" t="s">
        <v>9</v>
      </c>
      <c r="R137" s="49" t="s">
        <v>8</v>
      </c>
      <c r="S137" s="55" t="s">
        <v>14</v>
      </c>
      <c r="T137" s="50" t="s">
        <v>16</v>
      </c>
      <c r="U137" s="50" t="s">
        <v>17</v>
      </c>
      <c r="V137" s="49" t="s">
        <v>43</v>
      </c>
      <c r="W137" s="50" t="s">
        <v>39</v>
      </c>
      <c r="X137" s="50" t="s">
        <v>40</v>
      </c>
      <c r="Y137" s="50" t="s">
        <v>41</v>
      </c>
      <c r="Z137" s="49" t="s">
        <v>10</v>
      </c>
      <c r="AA137" s="49" t="s">
        <v>57</v>
      </c>
      <c r="AB137" s="49" t="s">
        <v>58</v>
      </c>
      <c r="AC137" s="49" t="s">
        <v>59</v>
      </c>
      <c r="AD137" s="66"/>
    </row>
    <row r="138" spans="1:30" s="45" customFormat="1" ht="47.1" customHeight="1">
      <c r="A138" s="51">
        <f>A$7</f>
        <v>4</v>
      </c>
      <c r="B138" s="54" t="str">
        <f>B$7</f>
        <v>Brotherton</v>
      </c>
      <c r="C138" s="51">
        <v>0</v>
      </c>
      <c r="D138" s="51">
        <v>0</v>
      </c>
      <c r="E138" s="51">
        <v>0</v>
      </c>
      <c r="F138" s="51">
        <v>0</v>
      </c>
      <c r="G138" s="52">
        <f>IF(F138&gt;0,E138/F138,0)</f>
        <v>0</v>
      </c>
      <c r="H138" s="51">
        <f>E138*2</f>
        <v>0</v>
      </c>
      <c r="I138" s="51">
        <v>0</v>
      </c>
      <c r="J138" s="51">
        <v>0</v>
      </c>
      <c r="K138" s="52">
        <f>IF(J138&gt;0,I138/J138,0)</f>
        <v>0</v>
      </c>
      <c r="L138" s="51">
        <f>I138*3</f>
        <v>0</v>
      </c>
      <c r="M138" s="51">
        <f>E138+I138</f>
        <v>0</v>
      </c>
      <c r="N138" s="51">
        <f>F138+J138</f>
        <v>0</v>
      </c>
      <c r="O138" s="52">
        <f>IF(N138&gt;0,M138/N138,0)</f>
        <v>0</v>
      </c>
      <c r="P138" s="51">
        <f>L138+H138</f>
        <v>0</v>
      </c>
      <c r="Q138" s="51">
        <v>0</v>
      </c>
      <c r="R138" s="51">
        <v>0</v>
      </c>
      <c r="S138" s="52">
        <f>IF(R138&gt;0,Q138/R138,0)</f>
        <v>0</v>
      </c>
      <c r="T138" s="51">
        <f>Q138</f>
        <v>0</v>
      </c>
      <c r="U138" s="51">
        <f>H138+T138+L138</f>
        <v>0</v>
      </c>
      <c r="V138" s="51">
        <v>0</v>
      </c>
      <c r="W138" s="51">
        <v>0</v>
      </c>
      <c r="X138" s="51">
        <v>0</v>
      </c>
      <c r="Y138" s="51">
        <f>W138+X138</f>
        <v>0</v>
      </c>
      <c r="Z138" s="51">
        <v>0</v>
      </c>
      <c r="AA138" s="51">
        <v>0</v>
      </c>
      <c r="AB138" s="51">
        <v>0</v>
      </c>
      <c r="AC138" s="51">
        <v>0</v>
      </c>
      <c r="AD138" s="80"/>
    </row>
    <row r="139" spans="1:30" s="45" customFormat="1" ht="47.1" customHeight="1">
      <c r="A139" s="61">
        <f>A$8</f>
        <v>44</v>
      </c>
      <c r="B139" s="62" t="str">
        <f>B$8</f>
        <v>Brown</v>
      </c>
      <c r="C139" s="61">
        <v>1</v>
      </c>
      <c r="D139" s="61">
        <v>3</v>
      </c>
      <c r="E139" s="61">
        <v>0</v>
      </c>
      <c r="F139" s="61">
        <v>1</v>
      </c>
      <c r="G139" s="63">
        <f t="shared" ref="G139:G153" si="167">IF(F139&gt;0,E139/F139,0)</f>
        <v>0</v>
      </c>
      <c r="H139" s="61">
        <f t="shared" ref="H139:H152" si="168">E139*2</f>
        <v>0</v>
      </c>
      <c r="I139" s="61">
        <v>0</v>
      </c>
      <c r="J139" s="61">
        <v>0</v>
      </c>
      <c r="K139" s="63">
        <f t="shared" ref="K139:K152" si="169">IF(J139&gt;0,I139/J139,0)</f>
        <v>0</v>
      </c>
      <c r="L139" s="61">
        <f t="shared" ref="L139:L152" si="170">I139*3</f>
        <v>0</v>
      </c>
      <c r="M139" s="61">
        <f t="shared" ref="M139:M152" si="171">E139+I139</f>
        <v>0</v>
      </c>
      <c r="N139" s="61">
        <f t="shared" ref="N139:N152" si="172">F139+J139</f>
        <v>1</v>
      </c>
      <c r="O139" s="63">
        <f t="shared" ref="O139:O152" si="173">IF(N139&gt;0,M139/N139,0)</f>
        <v>0</v>
      </c>
      <c r="P139" s="61">
        <f t="shared" ref="P139:P152" si="174">L139+H139</f>
        <v>0</v>
      </c>
      <c r="Q139" s="61">
        <v>0</v>
      </c>
      <c r="R139" s="61">
        <v>0</v>
      </c>
      <c r="S139" s="63">
        <f t="shared" ref="S139:S153" si="175">IF(R139&gt;0,Q139/R139,0)</f>
        <v>0</v>
      </c>
      <c r="T139" s="61">
        <f t="shared" ref="T139:T152" si="176">Q139</f>
        <v>0</v>
      </c>
      <c r="U139" s="61">
        <f t="shared" ref="U139:U152" si="177">H139+T139+L139</f>
        <v>0</v>
      </c>
      <c r="V139" s="61">
        <v>0</v>
      </c>
      <c r="W139" s="61">
        <v>0</v>
      </c>
      <c r="X139" s="61">
        <v>0</v>
      </c>
      <c r="Y139" s="61">
        <f t="shared" ref="Y139:Y152" si="178">W139+X139</f>
        <v>0</v>
      </c>
      <c r="Z139" s="61">
        <v>4</v>
      </c>
      <c r="AA139" s="61">
        <v>1</v>
      </c>
      <c r="AB139" s="61">
        <v>0</v>
      </c>
      <c r="AC139" s="61">
        <v>0</v>
      </c>
      <c r="AD139" s="80"/>
    </row>
    <row r="140" spans="1:30" s="45" customFormat="1" ht="47.1" customHeight="1">
      <c r="A140" s="51">
        <f>A$9</f>
        <v>25</v>
      </c>
      <c r="B140" s="54" t="str">
        <f>B$9</f>
        <v>Ells</v>
      </c>
      <c r="C140" s="51">
        <v>1</v>
      </c>
      <c r="D140" s="51">
        <v>3</v>
      </c>
      <c r="E140" s="51">
        <v>2</v>
      </c>
      <c r="F140" s="51">
        <v>12</v>
      </c>
      <c r="G140" s="52">
        <f t="shared" si="167"/>
        <v>0.16666666666666666</v>
      </c>
      <c r="H140" s="51">
        <f t="shared" si="168"/>
        <v>4</v>
      </c>
      <c r="I140" s="51">
        <v>0</v>
      </c>
      <c r="J140" s="51">
        <v>2</v>
      </c>
      <c r="K140" s="52">
        <f t="shared" si="169"/>
        <v>0</v>
      </c>
      <c r="L140" s="51">
        <f t="shared" si="170"/>
        <v>0</v>
      </c>
      <c r="M140" s="51">
        <f t="shared" si="171"/>
        <v>2</v>
      </c>
      <c r="N140" s="51">
        <f t="shared" si="172"/>
        <v>14</v>
      </c>
      <c r="O140" s="52">
        <f t="shared" si="173"/>
        <v>0.14285714285714285</v>
      </c>
      <c r="P140" s="51">
        <f t="shared" si="174"/>
        <v>4</v>
      </c>
      <c r="Q140" s="51">
        <v>2</v>
      </c>
      <c r="R140" s="51">
        <v>2</v>
      </c>
      <c r="S140" s="52">
        <f t="shared" si="175"/>
        <v>1</v>
      </c>
      <c r="T140" s="51">
        <f t="shared" si="176"/>
        <v>2</v>
      </c>
      <c r="U140" s="51">
        <f t="shared" si="177"/>
        <v>6</v>
      </c>
      <c r="V140" s="51">
        <v>5</v>
      </c>
      <c r="W140" s="51">
        <v>0</v>
      </c>
      <c r="X140" s="51">
        <v>3</v>
      </c>
      <c r="Y140" s="51">
        <f t="shared" si="178"/>
        <v>3</v>
      </c>
      <c r="Z140" s="51">
        <v>2</v>
      </c>
      <c r="AA140" s="51">
        <v>1</v>
      </c>
      <c r="AB140" s="51">
        <v>0</v>
      </c>
      <c r="AC140" s="51">
        <v>0</v>
      </c>
      <c r="AD140" s="81"/>
    </row>
    <row r="141" spans="1:30" s="45" customFormat="1" ht="47.1" customHeight="1">
      <c r="A141" s="61">
        <f>A$10</f>
        <v>3</v>
      </c>
      <c r="B141" s="62" t="str">
        <f>B$10</f>
        <v>Fekaris</v>
      </c>
      <c r="C141" s="61">
        <v>1</v>
      </c>
      <c r="D141" s="61">
        <v>0</v>
      </c>
      <c r="E141" s="61">
        <v>0</v>
      </c>
      <c r="F141" s="61">
        <v>0</v>
      </c>
      <c r="G141" s="63">
        <f t="shared" si="167"/>
        <v>0</v>
      </c>
      <c r="H141" s="61">
        <f t="shared" si="168"/>
        <v>0</v>
      </c>
      <c r="I141" s="61">
        <v>0</v>
      </c>
      <c r="J141" s="61">
        <v>0</v>
      </c>
      <c r="K141" s="63">
        <f t="shared" si="169"/>
        <v>0</v>
      </c>
      <c r="L141" s="61">
        <f t="shared" si="170"/>
        <v>0</v>
      </c>
      <c r="M141" s="61">
        <f t="shared" si="171"/>
        <v>0</v>
      </c>
      <c r="N141" s="61">
        <f t="shared" si="172"/>
        <v>0</v>
      </c>
      <c r="O141" s="63">
        <f t="shared" si="173"/>
        <v>0</v>
      </c>
      <c r="P141" s="61">
        <f t="shared" si="174"/>
        <v>0</v>
      </c>
      <c r="Q141" s="61">
        <v>0</v>
      </c>
      <c r="R141" s="61">
        <v>0</v>
      </c>
      <c r="S141" s="63">
        <f t="shared" si="175"/>
        <v>0</v>
      </c>
      <c r="T141" s="61">
        <f t="shared" si="176"/>
        <v>0</v>
      </c>
      <c r="U141" s="61">
        <f t="shared" si="177"/>
        <v>0</v>
      </c>
      <c r="V141" s="61">
        <v>0</v>
      </c>
      <c r="W141" s="61">
        <v>0</v>
      </c>
      <c r="X141" s="61">
        <v>0</v>
      </c>
      <c r="Y141" s="61">
        <f t="shared" si="178"/>
        <v>0</v>
      </c>
      <c r="Z141" s="61">
        <v>1</v>
      </c>
      <c r="AA141" s="61">
        <v>0</v>
      </c>
      <c r="AB141" s="61">
        <v>0</v>
      </c>
      <c r="AC141" s="61">
        <v>0</v>
      </c>
      <c r="AD141" s="81"/>
    </row>
    <row r="142" spans="1:30" s="45" customFormat="1" ht="47.1" customHeight="1">
      <c r="A142" s="51">
        <f>A$11</f>
        <v>53</v>
      </c>
      <c r="B142" s="54" t="str">
        <f>B$11</f>
        <v>Jespersen</v>
      </c>
      <c r="C142" s="51">
        <v>0</v>
      </c>
      <c r="D142" s="51">
        <v>0</v>
      </c>
      <c r="E142" s="51">
        <v>0</v>
      </c>
      <c r="F142" s="51">
        <v>0</v>
      </c>
      <c r="G142" s="52">
        <f t="shared" si="167"/>
        <v>0</v>
      </c>
      <c r="H142" s="51">
        <f t="shared" si="168"/>
        <v>0</v>
      </c>
      <c r="I142" s="51">
        <v>0</v>
      </c>
      <c r="J142" s="51">
        <v>0</v>
      </c>
      <c r="K142" s="52">
        <f t="shared" si="169"/>
        <v>0</v>
      </c>
      <c r="L142" s="51">
        <f t="shared" si="170"/>
        <v>0</v>
      </c>
      <c r="M142" s="51">
        <f t="shared" si="171"/>
        <v>0</v>
      </c>
      <c r="N142" s="51">
        <f t="shared" si="172"/>
        <v>0</v>
      </c>
      <c r="O142" s="52">
        <f t="shared" si="173"/>
        <v>0</v>
      </c>
      <c r="P142" s="51">
        <f t="shared" si="174"/>
        <v>0</v>
      </c>
      <c r="Q142" s="51">
        <v>0</v>
      </c>
      <c r="R142" s="51">
        <v>0</v>
      </c>
      <c r="S142" s="52">
        <f t="shared" si="175"/>
        <v>0</v>
      </c>
      <c r="T142" s="51">
        <f t="shared" si="176"/>
        <v>0</v>
      </c>
      <c r="U142" s="51">
        <f t="shared" si="177"/>
        <v>0</v>
      </c>
      <c r="V142" s="51">
        <v>0</v>
      </c>
      <c r="W142" s="51">
        <v>0</v>
      </c>
      <c r="X142" s="51">
        <v>0</v>
      </c>
      <c r="Y142" s="51">
        <f t="shared" si="178"/>
        <v>0</v>
      </c>
      <c r="Z142" s="51">
        <v>0</v>
      </c>
      <c r="AA142" s="51">
        <v>0</v>
      </c>
      <c r="AB142" s="51">
        <v>0</v>
      </c>
      <c r="AC142" s="51">
        <v>0</v>
      </c>
      <c r="AD142" s="80"/>
    </row>
    <row r="143" spans="1:30" s="45" customFormat="1" ht="47.1" customHeight="1">
      <c r="A143" s="61">
        <f>A$12</f>
        <v>31</v>
      </c>
      <c r="B143" s="62" t="str">
        <f>B$12</f>
        <v>Kleckner</v>
      </c>
      <c r="C143" s="61">
        <v>1</v>
      </c>
      <c r="D143" s="61">
        <v>2</v>
      </c>
      <c r="E143" s="61">
        <v>2</v>
      </c>
      <c r="F143" s="61">
        <v>2</v>
      </c>
      <c r="G143" s="63">
        <f t="shared" si="167"/>
        <v>1</v>
      </c>
      <c r="H143" s="61">
        <f t="shared" si="168"/>
        <v>4</v>
      </c>
      <c r="I143" s="61">
        <v>0</v>
      </c>
      <c r="J143" s="61">
        <v>0</v>
      </c>
      <c r="K143" s="63">
        <f t="shared" si="169"/>
        <v>0</v>
      </c>
      <c r="L143" s="61">
        <f t="shared" si="170"/>
        <v>0</v>
      </c>
      <c r="M143" s="61">
        <f t="shared" si="171"/>
        <v>2</v>
      </c>
      <c r="N143" s="61">
        <f t="shared" si="172"/>
        <v>2</v>
      </c>
      <c r="O143" s="63">
        <f t="shared" si="173"/>
        <v>1</v>
      </c>
      <c r="P143" s="61">
        <f t="shared" si="174"/>
        <v>4</v>
      </c>
      <c r="Q143" s="61">
        <v>0</v>
      </c>
      <c r="R143" s="61">
        <v>0</v>
      </c>
      <c r="S143" s="63">
        <f t="shared" si="175"/>
        <v>0</v>
      </c>
      <c r="T143" s="61">
        <f t="shared" si="176"/>
        <v>0</v>
      </c>
      <c r="U143" s="61">
        <f t="shared" si="177"/>
        <v>4</v>
      </c>
      <c r="V143" s="61">
        <v>0</v>
      </c>
      <c r="W143" s="61">
        <v>0</v>
      </c>
      <c r="X143" s="61">
        <v>0</v>
      </c>
      <c r="Y143" s="61">
        <f t="shared" si="178"/>
        <v>0</v>
      </c>
      <c r="Z143" s="61">
        <v>1</v>
      </c>
      <c r="AA143" s="61">
        <v>1</v>
      </c>
      <c r="AB143" s="61">
        <v>0</v>
      </c>
      <c r="AC143" s="61">
        <v>0</v>
      </c>
      <c r="AD143" s="81"/>
    </row>
    <row r="144" spans="1:30" s="45" customFormat="1" ht="47.1" customHeight="1">
      <c r="A144" s="51">
        <f>A$13</f>
        <v>1</v>
      </c>
      <c r="B144" s="54" t="str">
        <f>B$13</f>
        <v>Lonergan</v>
      </c>
      <c r="C144" s="51">
        <v>1</v>
      </c>
      <c r="D144" s="51">
        <v>3</v>
      </c>
      <c r="E144" s="51">
        <v>3</v>
      </c>
      <c r="F144" s="51">
        <v>6</v>
      </c>
      <c r="G144" s="52">
        <f t="shared" si="167"/>
        <v>0.5</v>
      </c>
      <c r="H144" s="51">
        <f t="shared" si="168"/>
        <v>6</v>
      </c>
      <c r="I144" s="51">
        <v>3</v>
      </c>
      <c r="J144" s="51">
        <v>4</v>
      </c>
      <c r="K144" s="52">
        <f t="shared" si="169"/>
        <v>0.75</v>
      </c>
      <c r="L144" s="51">
        <f t="shared" si="170"/>
        <v>9</v>
      </c>
      <c r="M144" s="51">
        <f t="shared" si="171"/>
        <v>6</v>
      </c>
      <c r="N144" s="51">
        <f t="shared" si="172"/>
        <v>10</v>
      </c>
      <c r="O144" s="52">
        <f t="shared" si="173"/>
        <v>0.6</v>
      </c>
      <c r="P144" s="51">
        <f t="shared" si="174"/>
        <v>15</v>
      </c>
      <c r="Q144" s="51">
        <v>0</v>
      </c>
      <c r="R144" s="51">
        <v>0</v>
      </c>
      <c r="S144" s="52">
        <f t="shared" si="175"/>
        <v>0</v>
      </c>
      <c r="T144" s="51">
        <f t="shared" si="176"/>
        <v>0</v>
      </c>
      <c r="U144" s="51">
        <f t="shared" si="177"/>
        <v>15</v>
      </c>
      <c r="V144" s="51">
        <v>1</v>
      </c>
      <c r="W144" s="51">
        <v>1</v>
      </c>
      <c r="X144" s="51">
        <v>0</v>
      </c>
      <c r="Y144" s="51">
        <f t="shared" si="178"/>
        <v>1</v>
      </c>
      <c r="Z144" s="51">
        <v>0</v>
      </c>
      <c r="AA144" s="51">
        <v>1</v>
      </c>
      <c r="AB144" s="51">
        <v>1</v>
      </c>
      <c r="AC144" s="51">
        <v>0</v>
      </c>
      <c r="AD144" s="80"/>
    </row>
    <row r="145" spans="1:30" s="45" customFormat="1" ht="47.1" customHeight="1">
      <c r="A145" s="61">
        <f>A$14</f>
        <v>25</v>
      </c>
      <c r="B145" s="62" t="str">
        <f>B$14</f>
        <v>Menzel</v>
      </c>
      <c r="C145" s="61">
        <v>0</v>
      </c>
      <c r="D145" s="61">
        <v>0</v>
      </c>
      <c r="E145" s="61">
        <v>0</v>
      </c>
      <c r="F145" s="61">
        <v>0</v>
      </c>
      <c r="G145" s="63">
        <f t="shared" si="167"/>
        <v>0</v>
      </c>
      <c r="H145" s="61">
        <f t="shared" si="168"/>
        <v>0</v>
      </c>
      <c r="I145" s="61">
        <v>0</v>
      </c>
      <c r="J145" s="61">
        <v>0</v>
      </c>
      <c r="K145" s="63">
        <f t="shared" si="169"/>
        <v>0</v>
      </c>
      <c r="L145" s="61">
        <f t="shared" si="170"/>
        <v>0</v>
      </c>
      <c r="M145" s="61">
        <f t="shared" si="171"/>
        <v>0</v>
      </c>
      <c r="N145" s="61">
        <f t="shared" si="172"/>
        <v>0</v>
      </c>
      <c r="O145" s="63">
        <f t="shared" si="173"/>
        <v>0</v>
      </c>
      <c r="P145" s="61">
        <f t="shared" si="174"/>
        <v>0</v>
      </c>
      <c r="Q145" s="61">
        <v>0</v>
      </c>
      <c r="R145" s="61">
        <v>0</v>
      </c>
      <c r="S145" s="63">
        <f t="shared" si="175"/>
        <v>0</v>
      </c>
      <c r="T145" s="61">
        <f t="shared" si="176"/>
        <v>0</v>
      </c>
      <c r="U145" s="61">
        <f t="shared" si="177"/>
        <v>0</v>
      </c>
      <c r="V145" s="61">
        <v>0</v>
      </c>
      <c r="W145" s="61">
        <v>0</v>
      </c>
      <c r="X145" s="61">
        <v>0</v>
      </c>
      <c r="Y145" s="61">
        <f t="shared" si="178"/>
        <v>0</v>
      </c>
      <c r="Z145" s="61">
        <v>0</v>
      </c>
      <c r="AA145" s="61">
        <v>0</v>
      </c>
      <c r="AB145" s="61">
        <v>0</v>
      </c>
      <c r="AC145" s="61">
        <v>0</v>
      </c>
      <c r="AD145" s="80"/>
    </row>
    <row r="146" spans="1:30" s="45" customFormat="1" ht="47.1" customHeight="1">
      <c r="A146" s="51">
        <f>A$15</f>
        <v>14</v>
      </c>
      <c r="B146" s="54" t="str">
        <f>B$15</f>
        <v>Osborne</v>
      </c>
      <c r="C146" s="51">
        <v>1</v>
      </c>
      <c r="D146" s="51">
        <v>2</v>
      </c>
      <c r="E146" s="51">
        <v>2</v>
      </c>
      <c r="F146" s="51">
        <v>9</v>
      </c>
      <c r="G146" s="52">
        <f t="shared" si="167"/>
        <v>0.22222222222222221</v>
      </c>
      <c r="H146" s="51">
        <f t="shared" si="168"/>
        <v>4</v>
      </c>
      <c r="I146" s="51">
        <v>0</v>
      </c>
      <c r="J146" s="51">
        <v>0</v>
      </c>
      <c r="K146" s="52">
        <f t="shared" si="169"/>
        <v>0</v>
      </c>
      <c r="L146" s="51">
        <f t="shared" si="170"/>
        <v>0</v>
      </c>
      <c r="M146" s="51">
        <f t="shared" si="171"/>
        <v>2</v>
      </c>
      <c r="N146" s="51">
        <f t="shared" si="172"/>
        <v>9</v>
      </c>
      <c r="O146" s="52">
        <f t="shared" si="173"/>
        <v>0.22222222222222221</v>
      </c>
      <c r="P146" s="51">
        <f t="shared" si="174"/>
        <v>4</v>
      </c>
      <c r="Q146" s="51">
        <v>5</v>
      </c>
      <c r="R146" s="51">
        <v>5</v>
      </c>
      <c r="S146" s="52">
        <f t="shared" si="175"/>
        <v>1</v>
      </c>
      <c r="T146" s="51">
        <f t="shared" si="176"/>
        <v>5</v>
      </c>
      <c r="U146" s="51">
        <f t="shared" si="177"/>
        <v>9</v>
      </c>
      <c r="V146" s="51">
        <v>3</v>
      </c>
      <c r="W146" s="51">
        <v>3</v>
      </c>
      <c r="X146" s="51">
        <v>2</v>
      </c>
      <c r="Y146" s="51">
        <f t="shared" si="178"/>
        <v>5</v>
      </c>
      <c r="Z146" s="51">
        <v>4</v>
      </c>
      <c r="AA146" s="51">
        <v>4</v>
      </c>
      <c r="AB146" s="51">
        <v>0</v>
      </c>
      <c r="AC146" s="51">
        <v>1</v>
      </c>
      <c r="AD146" s="80"/>
    </row>
    <row r="147" spans="1:30" s="45" customFormat="1" ht="47.1" customHeight="1">
      <c r="A147" s="61">
        <f>A$16</f>
        <v>11</v>
      </c>
      <c r="B147" s="62" t="str">
        <f>B$16</f>
        <v>Papler</v>
      </c>
      <c r="C147" s="61">
        <v>1</v>
      </c>
      <c r="D147" s="61">
        <v>3</v>
      </c>
      <c r="E147" s="61">
        <v>1</v>
      </c>
      <c r="F147" s="61">
        <v>6</v>
      </c>
      <c r="G147" s="63">
        <f t="shared" si="167"/>
        <v>0.16666666666666666</v>
      </c>
      <c r="H147" s="61">
        <f t="shared" si="168"/>
        <v>2</v>
      </c>
      <c r="I147" s="61">
        <v>0</v>
      </c>
      <c r="J147" s="61">
        <v>0</v>
      </c>
      <c r="K147" s="63">
        <f t="shared" si="169"/>
        <v>0</v>
      </c>
      <c r="L147" s="61">
        <f t="shared" si="170"/>
        <v>0</v>
      </c>
      <c r="M147" s="61">
        <f t="shared" si="171"/>
        <v>1</v>
      </c>
      <c r="N147" s="61">
        <f t="shared" si="172"/>
        <v>6</v>
      </c>
      <c r="O147" s="63">
        <f t="shared" si="173"/>
        <v>0.16666666666666666</v>
      </c>
      <c r="P147" s="61">
        <f t="shared" si="174"/>
        <v>2</v>
      </c>
      <c r="Q147" s="61">
        <v>2</v>
      </c>
      <c r="R147" s="61">
        <v>5</v>
      </c>
      <c r="S147" s="63">
        <f t="shared" si="175"/>
        <v>0.4</v>
      </c>
      <c r="T147" s="61">
        <f t="shared" si="176"/>
        <v>2</v>
      </c>
      <c r="U147" s="61">
        <f t="shared" si="177"/>
        <v>4</v>
      </c>
      <c r="V147" s="61">
        <v>1</v>
      </c>
      <c r="W147" s="61">
        <v>1</v>
      </c>
      <c r="X147" s="61">
        <v>3</v>
      </c>
      <c r="Y147" s="61">
        <f t="shared" si="178"/>
        <v>4</v>
      </c>
      <c r="Z147" s="61">
        <v>0</v>
      </c>
      <c r="AA147" s="61">
        <v>6</v>
      </c>
      <c r="AB147" s="61">
        <v>0</v>
      </c>
      <c r="AC147" s="61">
        <v>0</v>
      </c>
      <c r="AD147" s="80"/>
    </row>
    <row r="148" spans="1:30" s="45" customFormat="1" ht="47.1" customHeight="1">
      <c r="A148" s="51">
        <f>A$17</f>
        <v>35</v>
      </c>
      <c r="B148" s="54" t="str">
        <f>B$17</f>
        <v>Pistana</v>
      </c>
      <c r="C148" s="51">
        <v>0</v>
      </c>
      <c r="D148" s="51">
        <v>0</v>
      </c>
      <c r="E148" s="51">
        <v>0</v>
      </c>
      <c r="F148" s="51">
        <v>0</v>
      </c>
      <c r="G148" s="52">
        <f t="shared" si="167"/>
        <v>0</v>
      </c>
      <c r="H148" s="51">
        <f t="shared" si="168"/>
        <v>0</v>
      </c>
      <c r="I148" s="51">
        <v>0</v>
      </c>
      <c r="J148" s="51">
        <v>0</v>
      </c>
      <c r="K148" s="52">
        <f t="shared" si="169"/>
        <v>0</v>
      </c>
      <c r="L148" s="51">
        <f t="shared" si="170"/>
        <v>0</v>
      </c>
      <c r="M148" s="51">
        <f t="shared" si="171"/>
        <v>0</v>
      </c>
      <c r="N148" s="51">
        <f t="shared" si="172"/>
        <v>0</v>
      </c>
      <c r="O148" s="52">
        <f t="shared" si="173"/>
        <v>0</v>
      </c>
      <c r="P148" s="51">
        <f t="shared" si="174"/>
        <v>0</v>
      </c>
      <c r="Q148" s="51">
        <v>0</v>
      </c>
      <c r="R148" s="51">
        <v>0</v>
      </c>
      <c r="S148" s="52">
        <f t="shared" si="175"/>
        <v>0</v>
      </c>
      <c r="T148" s="51">
        <f t="shared" si="176"/>
        <v>0</v>
      </c>
      <c r="U148" s="51">
        <f t="shared" si="177"/>
        <v>0</v>
      </c>
      <c r="V148" s="51">
        <v>0</v>
      </c>
      <c r="W148" s="51">
        <v>0</v>
      </c>
      <c r="X148" s="51">
        <v>0</v>
      </c>
      <c r="Y148" s="51">
        <f t="shared" si="178"/>
        <v>0</v>
      </c>
      <c r="Z148" s="51">
        <v>0</v>
      </c>
      <c r="AA148" s="51">
        <v>0</v>
      </c>
      <c r="AB148" s="51">
        <v>0</v>
      </c>
      <c r="AC148" s="51">
        <v>0</v>
      </c>
      <c r="AD148" s="80"/>
    </row>
    <row r="149" spans="1:30" s="45" customFormat="1" ht="47.1" customHeight="1">
      <c r="A149" s="61">
        <f>A$18</f>
        <v>21</v>
      </c>
      <c r="B149" s="62" t="str">
        <f>B$18</f>
        <v>Snoek</v>
      </c>
      <c r="C149" s="61">
        <v>1</v>
      </c>
      <c r="D149" s="61">
        <v>1</v>
      </c>
      <c r="E149" s="61">
        <v>2</v>
      </c>
      <c r="F149" s="61">
        <v>7</v>
      </c>
      <c r="G149" s="63">
        <f t="shared" si="167"/>
        <v>0.2857142857142857</v>
      </c>
      <c r="H149" s="61">
        <f t="shared" si="168"/>
        <v>4</v>
      </c>
      <c r="I149" s="61">
        <v>0</v>
      </c>
      <c r="J149" s="61">
        <v>0</v>
      </c>
      <c r="K149" s="63">
        <f t="shared" si="169"/>
        <v>0</v>
      </c>
      <c r="L149" s="61">
        <f t="shared" si="170"/>
        <v>0</v>
      </c>
      <c r="M149" s="61">
        <f t="shared" si="171"/>
        <v>2</v>
      </c>
      <c r="N149" s="61">
        <f t="shared" si="172"/>
        <v>7</v>
      </c>
      <c r="O149" s="63">
        <f t="shared" si="173"/>
        <v>0.2857142857142857</v>
      </c>
      <c r="P149" s="61">
        <f t="shared" si="174"/>
        <v>4</v>
      </c>
      <c r="Q149" s="61">
        <v>1</v>
      </c>
      <c r="R149" s="61">
        <v>2</v>
      </c>
      <c r="S149" s="63">
        <f t="shared" si="175"/>
        <v>0.5</v>
      </c>
      <c r="T149" s="61">
        <f t="shared" si="176"/>
        <v>1</v>
      </c>
      <c r="U149" s="61">
        <f t="shared" si="177"/>
        <v>5</v>
      </c>
      <c r="V149" s="61">
        <v>0</v>
      </c>
      <c r="W149" s="61">
        <v>1</v>
      </c>
      <c r="X149" s="61">
        <v>2</v>
      </c>
      <c r="Y149" s="61">
        <f t="shared" si="178"/>
        <v>3</v>
      </c>
      <c r="Z149" s="61">
        <v>2</v>
      </c>
      <c r="AA149" s="61">
        <v>1</v>
      </c>
      <c r="AB149" s="61">
        <v>0</v>
      </c>
      <c r="AC149" s="61">
        <v>0</v>
      </c>
      <c r="AD149" s="81"/>
    </row>
    <row r="150" spans="1:30" s="45" customFormat="1" ht="47.1" customHeight="1">
      <c r="A150" s="51">
        <f>A$19</f>
        <v>5</v>
      </c>
      <c r="B150" s="54" t="str">
        <f>B$19</f>
        <v>Stolar</v>
      </c>
      <c r="C150" s="51">
        <v>0</v>
      </c>
      <c r="D150" s="51">
        <v>0</v>
      </c>
      <c r="E150" s="51">
        <v>0</v>
      </c>
      <c r="F150" s="51">
        <v>0</v>
      </c>
      <c r="G150" s="52">
        <f t="shared" si="167"/>
        <v>0</v>
      </c>
      <c r="H150" s="51">
        <f t="shared" si="168"/>
        <v>0</v>
      </c>
      <c r="I150" s="51">
        <v>0</v>
      </c>
      <c r="J150" s="51">
        <v>0</v>
      </c>
      <c r="K150" s="52">
        <f t="shared" si="169"/>
        <v>0</v>
      </c>
      <c r="L150" s="51">
        <f t="shared" si="170"/>
        <v>0</v>
      </c>
      <c r="M150" s="51">
        <f t="shared" si="171"/>
        <v>0</v>
      </c>
      <c r="N150" s="51">
        <f t="shared" si="172"/>
        <v>0</v>
      </c>
      <c r="O150" s="52">
        <f t="shared" si="173"/>
        <v>0</v>
      </c>
      <c r="P150" s="51">
        <f t="shared" si="174"/>
        <v>0</v>
      </c>
      <c r="Q150" s="51">
        <v>0</v>
      </c>
      <c r="R150" s="51">
        <v>0</v>
      </c>
      <c r="S150" s="52">
        <f t="shared" si="175"/>
        <v>0</v>
      </c>
      <c r="T150" s="51">
        <f t="shared" si="176"/>
        <v>0</v>
      </c>
      <c r="U150" s="51">
        <f t="shared" si="177"/>
        <v>0</v>
      </c>
      <c r="V150" s="51">
        <v>0</v>
      </c>
      <c r="W150" s="51">
        <v>0</v>
      </c>
      <c r="X150" s="51">
        <v>0</v>
      </c>
      <c r="Y150" s="51">
        <f t="shared" si="178"/>
        <v>0</v>
      </c>
      <c r="Z150" s="51">
        <v>0</v>
      </c>
      <c r="AA150" s="51">
        <v>0</v>
      </c>
      <c r="AB150" s="51">
        <v>0</v>
      </c>
      <c r="AC150" s="51">
        <v>0</v>
      </c>
      <c r="AD150" s="81"/>
    </row>
    <row r="151" spans="1:30" s="45" customFormat="1" ht="47.1" customHeight="1">
      <c r="A151" s="61">
        <f>A$20</f>
        <v>23</v>
      </c>
      <c r="B151" s="62" t="str">
        <f>B$20</f>
        <v>Woodbeck</v>
      </c>
      <c r="C151" s="61">
        <v>1</v>
      </c>
      <c r="D151" s="61">
        <v>2</v>
      </c>
      <c r="E151" s="61">
        <v>1</v>
      </c>
      <c r="F151" s="61">
        <v>3</v>
      </c>
      <c r="G151" s="63">
        <f t="shared" si="167"/>
        <v>0.33333333333333331</v>
      </c>
      <c r="H151" s="61">
        <f t="shared" si="168"/>
        <v>2</v>
      </c>
      <c r="I151" s="61">
        <v>0</v>
      </c>
      <c r="J151" s="61">
        <v>0</v>
      </c>
      <c r="K151" s="63">
        <f t="shared" si="169"/>
        <v>0</v>
      </c>
      <c r="L151" s="61">
        <f t="shared" si="170"/>
        <v>0</v>
      </c>
      <c r="M151" s="61">
        <f t="shared" si="171"/>
        <v>1</v>
      </c>
      <c r="N151" s="61">
        <f t="shared" si="172"/>
        <v>3</v>
      </c>
      <c r="O151" s="63">
        <f t="shared" si="173"/>
        <v>0.33333333333333331</v>
      </c>
      <c r="P151" s="61">
        <f t="shared" si="174"/>
        <v>2</v>
      </c>
      <c r="Q151" s="61">
        <v>2</v>
      </c>
      <c r="R151" s="61">
        <v>2</v>
      </c>
      <c r="S151" s="63">
        <f t="shared" si="175"/>
        <v>1</v>
      </c>
      <c r="T151" s="61">
        <f t="shared" si="176"/>
        <v>2</v>
      </c>
      <c r="U151" s="61">
        <f t="shared" si="177"/>
        <v>4</v>
      </c>
      <c r="V151" s="61">
        <v>1</v>
      </c>
      <c r="W151" s="61">
        <v>3</v>
      </c>
      <c r="X151" s="61">
        <v>1</v>
      </c>
      <c r="Y151" s="61">
        <f t="shared" si="178"/>
        <v>4</v>
      </c>
      <c r="Z151" s="61">
        <v>2</v>
      </c>
      <c r="AA151" s="61">
        <v>0</v>
      </c>
      <c r="AB151" s="61">
        <v>0</v>
      </c>
      <c r="AC151" s="61">
        <v>0</v>
      </c>
      <c r="AD151" s="81"/>
    </row>
    <row r="152" spans="1:30" s="45" customFormat="1" ht="47.1" customHeight="1">
      <c r="A152" s="51">
        <f>A$21</f>
        <v>14</v>
      </c>
      <c r="B152" s="51" t="str">
        <f>B$21</f>
        <v>Zutanis</v>
      </c>
      <c r="C152" s="51">
        <v>0</v>
      </c>
      <c r="D152" s="51">
        <v>0</v>
      </c>
      <c r="E152" s="51">
        <v>0</v>
      </c>
      <c r="F152" s="51">
        <v>0</v>
      </c>
      <c r="G152" s="52">
        <f t="shared" si="167"/>
        <v>0</v>
      </c>
      <c r="H152" s="51">
        <f t="shared" si="168"/>
        <v>0</v>
      </c>
      <c r="I152" s="51">
        <v>0</v>
      </c>
      <c r="J152" s="51">
        <v>0</v>
      </c>
      <c r="K152" s="52">
        <f t="shared" si="169"/>
        <v>0</v>
      </c>
      <c r="L152" s="51">
        <f t="shared" si="170"/>
        <v>0</v>
      </c>
      <c r="M152" s="51">
        <f t="shared" si="171"/>
        <v>0</v>
      </c>
      <c r="N152" s="51">
        <f t="shared" si="172"/>
        <v>0</v>
      </c>
      <c r="O152" s="52">
        <f t="shared" si="173"/>
        <v>0</v>
      </c>
      <c r="P152" s="51">
        <f t="shared" si="174"/>
        <v>0</v>
      </c>
      <c r="Q152" s="51">
        <v>0</v>
      </c>
      <c r="R152" s="51">
        <v>0</v>
      </c>
      <c r="S152" s="52">
        <f t="shared" si="175"/>
        <v>0</v>
      </c>
      <c r="T152" s="51">
        <f t="shared" si="176"/>
        <v>0</v>
      </c>
      <c r="U152" s="51">
        <f t="shared" si="177"/>
        <v>0</v>
      </c>
      <c r="V152" s="51">
        <v>0</v>
      </c>
      <c r="W152" s="51">
        <v>0</v>
      </c>
      <c r="X152" s="51">
        <v>0</v>
      </c>
      <c r="Y152" s="51">
        <f t="shared" si="178"/>
        <v>0</v>
      </c>
      <c r="Z152" s="51">
        <v>0</v>
      </c>
      <c r="AA152" s="51">
        <v>0</v>
      </c>
      <c r="AB152" s="51">
        <v>0</v>
      </c>
      <c r="AC152" s="51">
        <v>0</v>
      </c>
      <c r="AD152" s="81"/>
    </row>
    <row r="153" spans="1:30" s="45" customFormat="1" ht="47.1" customHeight="1">
      <c r="A153" s="65"/>
      <c r="B153" s="131" t="s">
        <v>63</v>
      </c>
      <c r="C153" s="61">
        <f>SUM(C138:C152)</f>
        <v>9</v>
      </c>
      <c r="D153" s="61">
        <f>SUM(D138:D152)</f>
        <v>19</v>
      </c>
      <c r="E153" s="61">
        <f>SUM(E138:E152)</f>
        <v>13</v>
      </c>
      <c r="F153" s="61">
        <f>SUM(F138:F152)</f>
        <v>46</v>
      </c>
      <c r="G153" s="63">
        <f t="shared" si="167"/>
        <v>0.28260869565217389</v>
      </c>
      <c r="H153" s="61">
        <f>SUM(H138:H152)</f>
        <v>26</v>
      </c>
      <c r="I153" s="61">
        <f>SUM(I138:I152)</f>
        <v>3</v>
      </c>
      <c r="J153" s="61">
        <f>SUM(J138:J152)</f>
        <v>6</v>
      </c>
      <c r="K153" s="63">
        <f>IF(J153&gt;0,I153/J153,0)</f>
        <v>0.5</v>
      </c>
      <c r="L153" s="61">
        <f>SUM(L138:L152)</f>
        <v>9</v>
      </c>
      <c r="M153" s="61">
        <f>SUM(M138:M152)</f>
        <v>16</v>
      </c>
      <c r="N153" s="61">
        <f>SUM(N138:N152)</f>
        <v>52</v>
      </c>
      <c r="O153" s="63">
        <f>IF(N153&gt;0,M153/N153,0)</f>
        <v>0.30769230769230771</v>
      </c>
      <c r="P153" s="61">
        <f>SUM(P138:P152)</f>
        <v>35</v>
      </c>
      <c r="Q153" s="61">
        <f>SUM(Q138:Q152)</f>
        <v>12</v>
      </c>
      <c r="R153" s="61">
        <f>SUM(R138:R152)</f>
        <v>16</v>
      </c>
      <c r="S153" s="63">
        <f t="shared" si="175"/>
        <v>0.75</v>
      </c>
      <c r="T153" s="61">
        <f>SUM(T138:T152)</f>
        <v>12</v>
      </c>
      <c r="U153" s="61">
        <f>SUM(U138:U152)</f>
        <v>47</v>
      </c>
      <c r="V153" s="61">
        <f>SUM(V138:V152)</f>
        <v>11</v>
      </c>
      <c r="W153" s="61">
        <f>SUM(W138:W152)</f>
        <v>9</v>
      </c>
      <c r="X153" s="61">
        <f>SUM(X138:X152)</f>
        <v>11</v>
      </c>
      <c r="Y153" s="61">
        <f>SUM(Y138:Y152)</f>
        <v>20</v>
      </c>
      <c r="Z153" s="61">
        <f>SUM(Z138:Z152)</f>
        <v>16</v>
      </c>
      <c r="AA153" s="61">
        <f>SUM(AA138:AA152)</f>
        <v>15</v>
      </c>
      <c r="AB153" s="61">
        <f>SUM(AB138:AB152)</f>
        <v>1</v>
      </c>
      <c r="AC153" s="61">
        <f>SUM(AC138:AC152)</f>
        <v>1</v>
      </c>
      <c r="AD153" s="82"/>
    </row>
    <row r="155" spans="1:30" ht="57">
      <c r="O155" s="56" t="str">
        <f>O$2</f>
        <v xml:space="preserve">2011-12 Lakeland Eagle Jr. Varsity Game Totals    </v>
      </c>
    </row>
    <row r="156" spans="1:30" ht="23.25">
      <c r="O156" s="47" t="s">
        <v>68</v>
      </c>
    </row>
    <row r="160" spans="1:30" ht="47.1" customHeight="1">
      <c r="A160" s="49" t="s">
        <v>0</v>
      </c>
      <c r="B160" s="49" t="s">
        <v>1</v>
      </c>
      <c r="C160" s="49" t="s">
        <v>55</v>
      </c>
      <c r="D160" s="49" t="s">
        <v>56</v>
      </c>
      <c r="E160" s="49" t="s">
        <v>6</v>
      </c>
      <c r="F160" s="49" t="s">
        <v>7</v>
      </c>
      <c r="G160" s="55" t="s">
        <v>13</v>
      </c>
      <c r="H160" s="50" t="s">
        <v>15</v>
      </c>
      <c r="I160" s="50" t="s">
        <v>28</v>
      </c>
      <c r="J160" s="50" t="s">
        <v>29</v>
      </c>
      <c r="K160" s="50" t="s">
        <v>27</v>
      </c>
      <c r="L160" s="50" t="s">
        <v>30</v>
      </c>
      <c r="M160" s="50" t="s">
        <v>35</v>
      </c>
      <c r="N160" s="50" t="s">
        <v>36</v>
      </c>
      <c r="O160" s="50" t="s">
        <v>37</v>
      </c>
      <c r="P160" s="50" t="s">
        <v>38</v>
      </c>
      <c r="Q160" s="49" t="s">
        <v>9</v>
      </c>
      <c r="R160" s="49" t="s">
        <v>8</v>
      </c>
      <c r="S160" s="55" t="s">
        <v>14</v>
      </c>
      <c r="T160" s="50" t="s">
        <v>16</v>
      </c>
      <c r="U160" s="50" t="s">
        <v>17</v>
      </c>
      <c r="V160" s="49" t="s">
        <v>43</v>
      </c>
      <c r="W160" s="50" t="s">
        <v>39</v>
      </c>
      <c r="X160" s="50" t="s">
        <v>40</v>
      </c>
      <c r="Y160" s="50" t="s">
        <v>41</v>
      </c>
      <c r="Z160" s="49" t="s">
        <v>10</v>
      </c>
      <c r="AA160" s="49" t="s">
        <v>57</v>
      </c>
      <c r="AB160" s="49" t="s">
        <v>58</v>
      </c>
      <c r="AC160" s="49" t="s">
        <v>59</v>
      </c>
      <c r="AD160" s="66"/>
    </row>
    <row r="161" spans="1:30" s="53" customFormat="1" ht="47.1" customHeight="1">
      <c r="A161" s="51">
        <f>A$7</f>
        <v>4</v>
      </c>
      <c r="B161" s="54" t="str">
        <f>B$7</f>
        <v>Brotherton</v>
      </c>
      <c r="C161" s="51">
        <v>0</v>
      </c>
      <c r="D161" s="51">
        <v>0</v>
      </c>
      <c r="E161" s="51">
        <v>0</v>
      </c>
      <c r="F161" s="51">
        <v>0</v>
      </c>
      <c r="G161" s="52">
        <f>IF(F161&gt;0,E161/F161,0)</f>
        <v>0</v>
      </c>
      <c r="H161" s="51">
        <f>E161*2</f>
        <v>0</v>
      </c>
      <c r="I161" s="51">
        <v>0</v>
      </c>
      <c r="J161" s="51">
        <v>0</v>
      </c>
      <c r="K161" s="52">
        <f>IF(J161&gt;0,I161/J161,0)</f>
        <v>0</v>
      </c>
      <c r="L161" s="51">
        <f>I161*3</f>
        <v>0</v>
      </c>
      <c r="M161" s="51">
        <f>E161+I161</f>
        <v>0</v>
      </c>
      <c r="N161" s="51">
        <f>F161+J161</f>
        <v>0</v>
      </c>
      <c r="O161" s="52">
        <f>IF(N161&gt;0,M161/N161,0)</f>
        <v>0</v>
      </c>
      <c r="P161" s="51">
        <f>L161+H161</f>
        <v>0</v>
      </c>
      <c r="Q161" s="51">
        <v>0</v>
      </c>
      <c r="R161" s="51">
        <v>0</v>
      </c>
      <c r="S161" s="52">
        <f>IF(R161&gt;0,Q161/R161,0)</f>
        <v>0</v>
      </c>
      <c r="T161" s="51">
        <f>Q161</f>
        <v>0</v>
      </c>
      <c r="U161" s="51">
        <f>H161+T161+L161</f>
        <v>0</v>
      </c>
      <c r="V161" s="51">
        <v>0</v>
      </c>
      <c r="W161" s="51">
        <v>0</v>
      </c>
      <c r="X161" s="51">
        <v>0</v>
      </c>
      <c r="Y161" s="51">
        <f>W161+X161</f>
        <v>0</v>
      </c>
      <c r="Z161" s="51">
        <v>0</v>
      </c>
      <c r="AA161" s="51">
        <v>0</v>
      </c>
      <c r="AB161" s="51">
        <v>0</v>
      </c>
      <c r="AC161" s="51">
        <v>0</v>
      </c>
      <c r="AD161" s="67"/>
    </row>
    <row r="162" spans="1:30" s="53" customFormat="1" ht="47.1" customHeight="1">
      <c r="A162" s="61">
        <f>A$8</f>
        <v>44</v>
      </c>
      <c r="B162" s="62" t="str">
        <f>B$8</f>
        <v>Brown</v>
      </c>
      <c r="C162" s="61">
        <v>1</v>
      </c>
      <c r="D162" s="61">
        <v>1</v>
      </c>
      <c r="E162" s="61">
        <v>0</v>
      </c>
      <c r="F162" s="61">
        <v>0</v>
      </c>
      <c r="G162" s="63">
        <f t="shared" ref="G162:G176" si="179">IF(F162&gt;0,E162/F162,0)</f>
        <v>0</v>
      </c>
      <c r="H162" s="61">
        <f t="shared" ref="H162:H175" si="180">E162*2</f>
        <v>0</v>
      </c>
      <c r="I162" s="61">
        <v>0</v>
      </c>
      <c r="J162" s="61">
        <v>0</v>
      </c>
      <c r="K162" s="63">
        <f t="shared" ref="K162:K175" si="181">IF(J162&gt;0,I162/J162,0)</f>
        <v>0</v>
      </c>
      <c r="L162" s="61">
        <f t="shared" ref="L162:L175" si="182">I162*3</f>
        <v>0</v>
      </c>
      <c r="M162" s="61">
        <f t="shared" ref="M162:M175" si="183">E162+I162</f>
        <v>0</v>
      </c>
      <c r="N162" s="61">
        <f t="shared" ref="N162:N175" si="184">F162+J162</f>
        <v>0</v>
      </c>
      <c r="O162" s="63">
        <f t="shared" ref="O162:O175" si="185">IF(N162&gt;0,M162/N162,0)</f>
        <v>0</v>
      </c>
      <c r="P162" s="61">
        <f t="shared" ref="P162:P175" si="186">L162+H162</f>
        <v>0</v>
      </c>
      <c r="Q162" s="61">
        <v>1</v>
      </c>
      <c r="R162" s="61">
        <v>2</v>
      </c>
      <c r="S162" s="63">
        <f t="shared" ref="S162:S176" si="187">IF(R162&gt;0,Q162/R162,0)</f>
        <v>0.5</v>
      </c>
      <c r="T162" s="61">
        <f t="shared" ref="T162:T175" si="188">Q162</f>
        <v>1</v>
      </c>
      <c r="U162" s="61">
        <f t="shared" ref="U162:U175" si="189">H162+T162+L162</f>
        <v>1</v>
      </c>
      <c r="V162" s="61">
        <v>0</v>
      </c>
      <c r="W162" s="61">
        <v>1</v>
      </c>
      <c r="X162" s="61">
        <v>0</v>
      </c>
      <c r="Y162" s="61">
        <f t="shared" ref="Y162:Y175" si="190">W162+X162</f>
        <v>1</v>
      </c>
      <c r="Z162" s="61">
        <v>2</v>
      </c>
      <c r="AA162" s="61">
        <v>0</v>
      </c>
      <c r="AB162" s="61">
        <v>1</v>
      </c>
      <c r="AC162" s="61">
        <v>0</v>
      </c>
      <c r="AD162" s="67"/>
    </row>
    <row r="163" spans="1:30" s="53" customFormat="1" ht="47.1" customHeight="1">
      <c r="A163" s="51">
        <f>A$9</f>
        <v>25</v>
      </c>
      <c r="B163" s="54" t="str">
        <f>B$9</f>
        <v>Ells</v>
      </c>
      <c r="C163" s="51">
        <v>1</v>
      </c>
      <c r="D163" s="51">
        <v>2</v>
      </c>
      <c r="E163" s="51">
        <v>2</v>
      </c>
      <c r="F163" s="51">
        <v>2</v>
      </c>
      <c r="G163" s="52">
        <f t="shared" si="179"/>
        <v>1</v>
      </c>
      <c r="H163" s="51">
        <f t="shared" si="180"/>
        <v>4</v>
      </c>
      <c r="I163" s="51">
        <v>0</v>
      </c>
      <c r="J163" s="51">
        <v>3</v>
      </c>
      <c r="K163" s="52">
        <f t="shared" si="181"/>
        <v>0</v>
      </c>
      <c r="L163" s="51">
        <f t="shared" si="182"/>
        <v>0</v>
      </c>
      <c r="M163" s="51">
        <f t="shared" si="183"/>
        <v>2</v>
      </c>
      <c r="N163" s="51">
        <f t="shared" si="184"/>
        <v>5</v>
      </c>
      <c r="O163" s="52">
        <f t="shared" si="185"/>
        <v>0.4</v>
      </c>
      <c r="P163" s="51">
        <f t="shared" si="186"/>
        <v>4</v>
      </c>
      <c r="Q163" s="51">
        <v>3</v>
      </c>
      <c r="R163" s="51">
        <v>4</v>
      </c>
      <c r="S163" s="52">
        <f t="shared" si="187"/>
        <v>0.75</v>
      </c>
      <c r="T163" s="51">
        <f t="shared" si="188"/>
        <v>3</v>
      </c>
      <c r="U163" s="51">
        <f t="shared" si="189"/>
        <v>7</v>
      </c>
      <c r="V163" s="51">
        <v>1</v>
      </c>
      <c r="W163" s="51">
        <v>1</v>
      </c>
      <c r="X163" s="51">
        <v>2</v>
      </c>
      <c r="Y163" s="51">
        <f t="shared" si="190"/>
        <v>3</v>
      </c>
      <c r="Z163" s="51">
        <v>1</v>
      </c>
      <c r="AA163" s="51">
        <v>0</v>
      </c>
      <c r="AB163" s="51">
        <v>0</v>
      </c>
      <c r="AC163" s="51">
        <v>0</v>
      </c>
      <c r="AD163" s="67"/>
    </row>
    <row r="164" spans="1:30" s="53" customFormat="1" ht="47.1" customHeight="1">
      <c r="A164" s="61">
        <f>A$10</f>
        <v>3</v>
      </c>
      <c r="B164" s="62" t="str">
        <f>B$10</f>
        <v>Fekaris</v>
      </c>
      <c r="C164" s="61">
        <v>1</v>
      </c>
      <c r="D164" s="61">
        <v>0</v>
      </c>
      <c r="E164" s="61">
        <v>2</v>
      </c>
      <c r="F164" s="61">
        <v>3</v>
      </c>
      <c r="G164" s="63">
        <f t="shared" si="179"/>
        <v>0.66666666666666663</v>
      </c>
      <c r="H164" s="61">
        <f t="shared" si="180"/>
        <v>4</v>
      </c>
      <c r="I164" s="61">
        <v>0</v>
      </c>
      <c r="J164" s="61">
        <v>0</v>
      </c>
      <c r="K164" s="63">
        <f t="shared" si="181"/>
        <v>0</v>
      </c>
      <c r="L164" s="61">
        <f t="shared" si="182"/>
        <v>0</v>
      </c>
      <c r="M164" s="61">
        <f t="shared" si="183"/>
        <v>2</v>
      </c>
      <c r="N164" s="61">
        <f t="shared" si="184"/>
        <v>3</v>
      </c>
      <c r="O164" s="63">
        <f t="shared" si="185"/>
        <v>0.66666666666666663</v>
      </c>
      <c r="P164" s="61">
        <f t="shared" si="186"/>
        <v>4</v>
      </c>
      <c r="Q164" s="61">
        <v>4</v>
      </c>
      <c r="R164" s="61">
        <v>4</v>
      </c>
      <c r="S164" s="63">
        <f t="shared" si="187"/>
        <v>1</v>
      </c>
      <c r="T164" s="61">
        <f t="shared" si="188"/>
        <v>4</v>
      </c>
      <c r="U164" s="61">
        <f t="shared" si="189"/>
        <v>8</v>
      </c>
      <c r="V164" s="61">
        <v>0</v>
      </c>
      <c r="W164" s="61">
        <v>2</v>
      </c>
      <c r="X164" s="61">
        <v>1</v>
      </c>
      <c r="Y164" s="61">
        <f t="shared" si="190"/>
        <v>3</v>
      </c>
      <c r="Z164" s="61">
        <v>1</v>
      </c>
      <c r="AA164" s="61">
        <v>3</v>
      </c>
      <c r="AB164" s="61">
        <v>0</v>
      </c>
      <c r="AC164" s="61">
        <v>0</v>
      </c>
      <c r="AD164" s="67"/>
    </row>
    <row r="165" spans="1:30" s="53" customFormat="1" ht="47.1" customHeight="1">
      <c r="A165" s="51">
        <f>A$11</f>
        <v>53</v>
      </c>
      <c r="B165" s="54" t="str">
        <f>B$11</f>
        <v>Jespersen</v>
      </c>
      <c r="C165" s="51">
        <v>1</v>
      </c>
      <c r="D165" s="51">
        <v>1</v>
      </c>
      <c r="E165" s="51">
        <v>1</v>
      </c>
      <c r="F165" s="51">
        <v>2</v>
      </c>
      <c r="G165" s="52">
        <f t="shared" si="179"/>
        <v>0.5</v>
      </c>
      <c r="H165" s="51">
        <f t="shared" si="180"/>
        <v>2</v>
      </c>
      <c r="I165" s="51">
        <v>0</v>
      </c>
      <c r="J165" s="51">
        <v>0</v>
      </c>
      <c r="K165" s="52">
        <f t="shared" si="181"/>
        <v>0</v>
      </c>
      <c r="L165" s="51">
        <f t="shared" si="182"/>
        <v>0</v>
      </c>
      <c r="M165" s="51">
        <f t="shared" si="183"/>
        <v>1</v>
      </c>
      <c r="N165" s="51">
        <f t="shared" si="184"/>
        <v>2</v>
      </c>
      <c r="O165" s="52">
        <f t="shared" si="185"/>
        <v>0.5</v>
      </c>
      <c r="P165" s="51">
        <f t="shared" si="186"/>
        <v>2</v>
      </c>
      <c r="Q165" s="51">
        <v>0</v>
      </c>
      <c r="R165" s="51">
        <v>0</v>
      </c>
      <c r="S165" s="52">
        <f t="shared" si="187"/>
        <v>0</v>
      </c>
      <c r="T165" s="51">
        <f t="shared" si="188"/>
        <v>0</v>
      </c>
      <c r="U165" s="51">
        <f t="shared" si="189"/>
        <v>2</v>
      </c>
      <c r="V165" s="51">
        <v>0</v>
      </c>
      <c r="W165" s="51">
        <v>0</v>
      </c>
      <c r="X165" s="51">
        <v>0</v>
      </c>
      <c r="Y165" s="51">
        <f t="shared" si="190"/>
        <v>0</v>
      </c>
      <c r="Z165" s="51">
        <v>3</v>
      </c>
      <c r="AA165" s="51">
        <v>0</v>
      </c>
      <c r="AB165" s="51">
        <v>0</v>
      </c>
      <c r="AC165" s="51">
        <v>0</v>
      </c>
      <c r="AD165" s="67"/>
    </row>
    <row r="166" spans="1:30" s="53" customFormat="1" ht="47.1" customHeight="1">
      <c r="A166" s="61">
        <f>A$12</f>
        <v>31</v>
      </c>
      <c r="B166" s="62" t="str">
        <f>B$12</f>
        <v>Kleckner</v>
      </c>
      <c r="C166" s="61">
        <v>1</v>
      </c>
      <c r="D166" s="61">
        <v>2</v>
      </c>
      <c r="E166" s="61">
        <v>2</v>
      </c>
      <c r="F166" s="61">
        <v>3</v>
      </c>
      <c r="G166" s="63">
        <f t="shared" si="179"/>
        <v>0.66666666666666663</v>
      </c>
      <c r="H166" s="61">
        <f t="shared" si="180"/>
        <v>4</v>
      </c>
      <c r="I166" s="61">
        <v>0</v>
      </c>
      <c r="J166" s="61">
        <v>0</v>
      </c>
      <c r="K166" s="63">
        <f t="shared" si="181"/>
        <v>0</v>
      </c>
      <c r="L166" s="61">
        <f t="shared" si="182"/>
        <v>0</v>
      </c>
      <c r="M166" s="61">
        <f t="shared" si="183"/>
        <v>2</v>
      </c>
      <c r="N166" s="61">
        <f t="shared" si="184"/>
        <v>3</v>
      </c>
      <c r="O166" s="63">
        <f t="shared" si="185"/>
        <v>0.66666666666666663</v>
      </c>
      <c r="P166" s="61">
        <f t="shared" si="186"/>
        <v>4</v>
      </c>
      <c r="Q166" s="61">
        <v>1</v>
      </c>
      <c r="R166" s="61">
        <v>2</v>
      </c>
      <c r="S166" s="63">
        <f t="shared" si="187"/>
        <v>0.5</v>
      </c>
      <c r="T166" s="61">
        <f t="shared" si="188"/>
        <v>1</v>
      </c>
      <c r="U166" s="61">
        <f t="shared" si="189"/>
        <v>5</v>
      </c>
      <c r="V166" s="61">
        <v>1</v>
      </c>
      <c r="W166" s="61">
        <v>1</v>
      </c>
      <c r="X166" s="61">
        <v>1</v>
      </c>
      <c r="Y166" s="61">
        <f t="shared" si="190"/>
        <v>2</v>
      </c>
      <c r="Z166" s="61">
        <v>1</v>
      </c>
      <c r="AA166" s="61">
        <v>0</v>
      </c>
      <c r="AB166" s="61">
        <v>0</v>
      </c>
      <c r="AC166" s="61">
        <v>0</v>
      </c>
      <c r="AD166" s="67"/>
    </row>
    <row r="167" spans="1:30" s="53" customFormat="1" ht="47.1" customHeight="1">
      <c r="A167" s="51">
        <f>A$13</f>
        <v>1</v>
      </c>
      <c r="B167" s="54" t="str">
        <f>B$13</f>
        <v>Lonergan</v>
      </c>
      <c r="C167" s="51">
        <v>1</v>
      </c>
      <c r="D167" s="51">
        <v>1</v>
      </c>
      <c r="E167" s="51">
        <v>2</v>
      </c>
      <c r="F167" s="51">
        <v>3</v>
      </c>
      <c r="G167" s="52">
        <f t="shared" si="179"/>
        <v>0.66666666666666663</v>
      </c>
      <c r="H167" s="51">
        <f t="shared" si="180"/>
        <v>4</v>
      </c>
      <c r="I167" s="51">
        <v>0</v>
      </c>
      <c r="J167" s="51">
        <v>1</v>
      </c>
      <c r="K167" s="52">
        <f t="shared" si="181"/>
        <v>0</v>
      </c>
      <c r="L167" s="51">
        <f t="shared" si="182"/>
        <v>0</v>
      </c>
      <c r="M167" s="51">
        <f t="shared" si="183"/>
        <v>2</v>
      </c>
      <c r="N167" s="51">
        <f t="shared" si="184"/>
        <v>4</v>
      </c>
      <c r="O167" s="52">
        <f t="shared" si="185"/>
        <v>0.5</v>
      </c>
      <c r="P167" s="51">
        <f t="shared" si="186"/>
        <v>4</v>
      </c>
      <c r="Q167" s="51">
        <v>4</v>
      </c>
      <c r="R167" s="51">
        <v>4</v>
      </c>
      <c r="S167" s="52">
        <f t="shared" si="187"/>
        <v>1</v>
      </c>
      <c r="T167" s="51">
        <f t="shared" si="188"/>
        <v>4</v>
      </c>
      <c r="U167" s="51">
        <f t="shared" si="189"/>
        <v>8</v>
      </c>
      <c r="V167" s="51">
        <v>0</v>
      </c>
      <c r="W167" s="51">
        <v>2</v>
      </c>
      <c r="X167" s="51">
        <v>3</v>
      </c>
      <c r="Y167" s="51">
        <f t="shared" si="190"/>
        <v>5</v>
      </c>
      <c r="Z167" s="51">
        <v>2</v>
      </c>
      <c r="AA167" s="51">
        <v>1</v>
      </c>
      <c r="AB167" s="51">
        <v>0</v>
      </c>
      <c r="AC167" s="51">
        <v>0</v>
      </c>
      <c r="AD167" s="67"/>
    </row>
    <row r="168" spans="1:30" s="53" customFormat="1" ht="47.1" customHeight="1">
      <c r="A168" s="61">
        <f>A$14</f>
        <v>25</v>
      </c>
      <c r="B168" s="62" t="str">
        <f>B$14</f>
        <v>Menzel</v>
      </c>
      <c r="C168" s="61">
        <v>0</v>
      </c>
      <c r="D168" s="61">
        <v>0</v>
      </c>
      <c r="E168" s="61">
        <v>0</v>
      </c>
      <c r="F168" s="61">
        <v>0</v>
      </c>
      <c r="G168" s="63">
        <f t="shared" si="179"/>
        <v>0</v>
      </c>
      <c r="H168" s="61">
        <f t="shared" si="180"/>
        <v>0</v>
      </c>
      <c r="I168" s="61">
        <v>0</v>
      </c>
      <c r="J168" s="61">
        <v>0</v>
      </c>
      <c r="K168" s="63">
        <f t="shared" si="181"/>
        <v>0</v>
      </c>
      <c r="L168" s="61">
        <f t="shared" si="182"/>
        <v>0</v>
      </c>
      <c r="M168" s="61">
        <f t="shared" si="183"/>
        <v>0</v>
      </c>
      <c r="N168" s="61">
        <f t="shared" si="184"/>
        <v>0</v>
      </c>
      <c r="O168" s="63">
        <f t="shared" si="185"/>
        <v>0</v>
      </c>
      <c r="P168" s="61">
        <f t="shared" si="186"/>
        <v>0</v>
      </c>
      <c r="Q168" s="61">
        <v>0</v>
      </c>
      <c r="R168" s="61">
        <v>0</v>
      </c>
      <c r="S168" s="63">
        <f t="shared" si="187"/>
        <v>0</v>
      </c>
      <c r="T168" s="61">
        <f t="shared" si="188"/>
        <v>0</v>
      </c>
      <c r="U168" s="61">
        <f t="shared" si="189"/>
        <v>0</v>
      </c>
      <c r="V168" s="61">
        <v>0</v>
      </c>
      <c r="W168" s="61">
        <v>0</v>
      </c>
      <c r="X168" s="61">
        <v>0</v>
      </c>
      <c r="Y168" s="61">
        <f t="shared" si="190"/>
        <v>0</v>
      </c>
      <c r="Z168" s="61">
        <v>0</v>
      </c>
      <c r="AA168" s="61">
        <v>0</v>
      </c>
      <c r="AB168" s="61">
        <v>0</v>
      </c>
      <c r="AC168" s="61">
        <v>0</v>
      </c>
      <c r="AD168" s="67"/>
    </row>
    <row r="169" spans="1:30" s="53" customFormat="1" ht="47.1" customHeight="1">
      <c r="A169" s="51">
        <f>A$15</f>
        <v>14</v>
      </c>
      <c r="B169" s="54" t="str">
        <f>B$15</f>
        <v>Osborne</v>
      </c>
      <c r="C169" s="51">
        <v>1</v>
      </c>
      <c r="D169" s="51">
        <v>3</v>
      </c>
      <c r="E169" s="51">
        <v>6</v>
      </c>
      <c r="F169" s="51">
        <v>9</v>
      </c>
      <c r="G169" s="52">
        <f t="shared" si="179"/>
        <v>0.66666666666666663</v>
      </c>
      <c r="H169" s="51">
        <f t="shared" si="180"/>
        <v>12</v>
      </c>
      <c r="I169" s="51">
        <v>0</v>
      </c>
      <c r="J169" s="51">
        <v>0</v>
      </c>
      <c r="K169" s="52">
        <f t="shared" si="181"/>
        <v>0</v>
      </c>
      <c r="L169" s="51">
        <f t="shared" si="182"/>
        <v>0</v>
      </c>
      <c r="M169" s="51">
        <f t="shared" si="183"/>
        <v>6</v>
      </c>
      <c r="N169" s="51">
        <f t="shared" si="184"/>
        <v>9</v>
      </c>
      <c r="O169" s="52">
        <f t="shared" si="185"/>
        <v>0.66666666666666663</v>
      </c>
      <c r="P169" s="51">
        <f t="shared" si="186"/>
        <v>12</v>
      </c>
      <c r="Q169" s="51">
        <v>0</v>
      </c>
      <c r="R169" s="51">
        <v>0</v>
      </c>
      <c r="S169" s="52">
        <f t="shared" si="187"/>
        <v>0</v>
      </c>
      <c r="T169" s="51">
        <f t="shared" si="188"/>
        <v>0</v>
      </c>
      <c r="U169" s="51">
        <f t="shared" si="189"/>
        <v>12</v>
      </c>
      <c r="V169" s="51">
        <v>2</v>
      </c>
      <c r="W169" s="51">
        <v>1</v>
      </c>
      <c r="X169" s="51">
        <v>2</v>
      </c>
      <c r="Y169" s="51">
        <f t="shared" si="190"/>
        <v>3</v>
      </c>
      <c r="Z169" s="51">
        <v>7</v>
      </c>
      <c r="AA169" s="51">
        <v>4</v>
      </c>
      <c r="AB169" s="51">
        <v>0</v>
      </c>
      <c r="AC169" s="51">
        <v>1</v>
      </c>
      <c r="AD169" s="67"/>
    </row>
    <row r="170" spans="1:30" s="53" customFormat="1" ht="47.1" customHeight="1">
      <c r="A170" s="61">
        <f>A$16</f>
        <v>11</v>
      </c>
      <c r="B170" s="62" t="str">
        <f>B$16</f>
        <v>Papler</v>
      </c>
      <c r="C170" s="61">
        <v>1</v>
      </c>
      <c r="D170" s="61">
        <v>0</v>
      </c>
      <c r="E170" s="61">
        <v>1</v>
      </c>
      <c r="F170" s="61">
        <v>3</v>
      </c>
      <c r="G170" s="63">
        <f t="shared" si="179"/>
        <v>0.33333333333333331</v>
      </c>
      <c r="H170" s="61">
        <f t="shared" si="180"/>
        <v>2</v>
      </c>
      <c r="I170" s="61">
        <v>0</v>
      </c>
      <c r="J170" s="61">
        <v>0</v>
      </c>
      <c r="K170" s="63">
        <f t="shared" si="181"/>
        <v>0</v>
      </c>
      <c r="L170" s="61">
        <f t="shared" si="182"/>
        <v>0</v>
      </c>
      <c r="M170" s="61">
        <f t="shared" si="183"/>
        <v>1</v>
      </c>
      <c r="N170" s="61">
        <f t="shared" si="184"/>
        <v>3</v>
      </c>
      <c r="O170" s="63">
        <f t="shared" si="185"/>
        <v>0.33333333333333331</v>
      </c>
      <c r="P170" s="61">
        <f t="shared" si="186"/>
        <v>2</v>
      </c>
      <c r="Q170" s="61">
        <v>1</v>
      </c>
      <c r="R170" s="61">
        <v>2</v>
      </c>
      <c r="S170" s="63">
        <f t="shared" si="187"/>
        <v>0.5</v>
      </c>
      <c r="T170" s="61">
        <f t="shared" si="188"/>
        <v>1</v>
      </c>
      <c r="U170" s="61">
        <f t="shared" si="189"/>
        <v>3</v>
      </c>
      <c r="V170" s="61">
        <v>0</v>
      </c>
      <c r="W170" s="61">
        <v>2</v>
      </c>
      <c r="X170" s="61">
        <v>0</v>
      </c>
      <c r="Y170" s="61">
        <f t="shared" si="190"/>
        <v>2</v>
      </c>
      <c r="Z170" s="61">
        <v>2</v>
      </c>
      <c r="AA170" s="61">
        <v>2</v>
      </c>
      <c r="AB170" s="61">
        <v>0</v>
      </c>
      <c r="AC170" s="61">
        <v>0</v>
      </c>
      <c r="AD170" s="67"/>
    </row>
    <row r="171" spans="1:30" s="53" customFormat="1" ht="47.1" customHeight="1">
      <c r="A171" s="51">
        <f>A$17</f>
        <v>35</v>
      </c>
      <c r="B171" s="54" t="str">
        <f>B$17</f>
        <v>Pistana</v>
      </c>
      <c r="C171" s="51">
        <v>1</v>
      </c>
      <c r="D171" s="51">
        <v>1</v>
      </c>
      <c r="E171" s="51">
        <v>0</v>
      </c>
      <c r="F171" s="51">
        <v>0</v>
      </c>
      <c r="G171" s="52">
        <f t="shared" si="179"/>
        <v>0</v>
      </c>
      <c r="H171" s="51">
        <f t="shared" si="180"/>
        <v>0</v>
      </c>
      <c r="I171" s="51">
        <v>0</v>
      </c>
      <c r="J171" s="51">
        <v>0</v>
      </c>
      <c r="K171" s="52">
        <f t="shared" si="181"/>
        <v>0</v>
      </c>
      <c r="L171" s="51">
        <f t="shared" si="182"/>
        <v>0</v>
      </c>
      <c r="M171" s="51">
        <f t="shared" si="183"/>
        <v>0</v>
      </c>
      <c r="N171" s="51">
        <f t="shared" si="184"/>
        <v>0</v>
      </c>
      <c r="O171" s="52">
        <f t="shared" si="185"/>
        <v>0</v>
      </c>
      <c r="P171" s="51">
        <f t="shared" si="186"/>
        <v>0</v>
      </c>
      <c r="Q171" s="51">
        <v>0</v>
      </c>
      <c r="R171" s="51">
        <v>0</v>
      </c>
      <c r="S171" s="52">
        <f t="shared" si="187"/>
        <v>0</v>
      </c>
      <c r="T171" s="51">
        <f t="shared" si="188"/>
        <v>0</v>
      </c>
      <c r="U171" s="51">
        <f t="shared" si="189"/>
        <v>0</v>
      </c>
      <c r="V171" s="51">
        <v>0</v>
      </c>
      <c r="W171" s="51">
        <v>0</v>
      </c>
      <c r="X171" s="51">
        <v>0</v>
      </c>
      <c r="Y171" s="51">
        <f t="shared" si="190"/>
        <v>0</v>
      </c>
      <c r="Z171" s="51">
        <v>2</v>
      </c>
      <c r="AA171" s="51">
        <v>0</v>
      </c>
      <c r="AB171" s="51">
        <v>0</v>
      </c>
      <c r="AC171" s="51">
        <v>0</v>
      </c>
      <c r="AD171" s="67"/>
    </row>
    <row r="172" spans="1:30" s="53" customFormat="1" ht="47.1" customHeight="1">
      <c r="A172" s="61">
        <f>A$18</f>
        <v>21</v>
      </c>
      <c r="B172" s="62" t="str">
        <f>B$18</f>
        <v>Snoek</v>
      </c>
      <c r="C172" s="61">
        <v>1</v>
      </c>
      <c r="D172" s="61">
        <v>2</v>
      </c>
      <c r="E172" s="61">
        <v>1</v>
      </c>
      <c r="F172" s="61">
        <v>1</v>
      </c>
      <c r="G172" s="63">
        <f t="shared" si="179"/>
        <v>1</v>
      </c>
      <c r="H172" s="61">
        <f t="shared" si="180"/>
        <v>2</v>
      </c>
      <c r="I172" s="61">
        <v>0</v>
      </c>
      <c r="J172" s="61">
        <v>0</v>
      </c>
      <c r="K172" s="63">
        <f t="shared" si="181"/>
        <v>0</v>
      </c>
      <c r="L172" s="61">
        <f t="shared" si="182"/>
        <v>0</v>
      </c>
      <c r="M172" s="61">
        <f t="shared" si="183"/>
        <v>1</v>
      </c>
      <c r="N172" s="61">
        <f t="shared" si="184"/>
        <v>1</v>
      </c>
      <c r="O172" s="63">
        <f t="shared" si="185"/>
        <v>1</v>
      </c>
      <c r="P172" s="61">
        <f t="shared" si="186"/>
        <v>2</v>
      </c>
      <c r="Q172" s="61">
        <v>1</v>
      </c>
      <c r="R172" s="61">
        <v>2</v>
      </c>
      <c r="S172" s="63">
        <f t="shared" si="187"/>
        <v>0.5</v>
      </c>
      <c r="T172" s="61">
        <f t="shared" si="188"/>
        <v>1</v>
      </c>
      <c r="U172" s="61">
        <f t="shared" si="189"/>
        <v>3</v>
      </c>
      <c r="V172" s="61">
        <v>1</v>
      </c>
      <c r="W172" s="61">
        <v>0</v>
      </c>
      <c r="X172" s="61">
        <v>1</v>
      </c>
      <c r="Y172" s="61">
        <f t="shared" si="190"/>
        <v>1</v>
      </c>
      <c r="Z172" s="61">
        <v>2</v>
      </c>
      <c r="AA172" s="61">
        <v>1</v>
      </c>
      <c r="AB172" s="61">
        <v>0</v>
      </c>
      <c r="AC172" s="61">
        <v>1</v>
      </c>
      <c r="AD172" s="67"/>
    </row>
    <row r="173" spans="1:30" s="53" customFormat="1" ht="47.1" customHeight="1">
      <c r="A173" s="51">
        <f>A$19</f>
        <v>5</v>
      </c>
      <c r="B173" s="54" t="str">
        <f>B$19</f>
        <v>Stolar</v>
      </c>
      <c r="C173" s="51">
        <v>1</v>
      </c>
      <c r="D173" s="51">
        <v>0</v>
      </c>
      <c r="E173" s="51">
        <v>0</v>
      </c>
      <c r="F173" s="51">
        <v>1</v>
      </c>
      <c r="G173" s="52">
        <f t="shared" si="179"/>
        <v>0</v>
      </c>
      <c r="H173" s="51">
        <f t="shared" si="180"/>
        <v>0</v>
      </c>
      <c r="I173" s="51">
        <v>0</v>
      </c>
      <c r="J173" s="51">
        <v>2</v>
      </c>
      <c r="K173" s="52">
        <f t="shared" si="181"/>
        <v>0</v>
      </c>
      <c r="L173" s="51">
        <f t="shared" si="182"/>
        <v>0</v>
      </c>
      <c r="M173" s="51">
        <f t="shared" si="183"/>
        <v>0</v>
      </c>
      <c r="N173" s="51">
        <f t="shared" si="184"/>
        <v>3</v>
      </c>
      <c r="O173" s="52">
        <f t="shared" si="185"/>
        <v>0</v>
      </c>
      <c r="P173" s="51">
        <f t="shared" si="186"/>
        <v>0</v>
      </c>
      <c r="Q173" s="51">
        <v>0</v>
      </c>
      <c r="R173" s="51">
        <v>0</v>
      </c>
      <c r="S173" s="52">
        <f t="shared" si="187"/>
        <v>0</v>
      </c>
      <c r="T173" s="51">
        <f t="shared" si="188"/>
        <v>0</v>
      </c>
      <c r="U173" s="51">
        <f t="shared" si="189"/>
        <v>0</v>
      </c>
      <c r="V173" s="51">
        <v>0</v>
      </c>
      <c r="W173" s="51">
        <v>0</v>
      </c>
      <c r="X173" s="51">
        <v>0</v>
      </c>
      <c r="Y173" s="51">
        <f t="shared" si="190"/>
        <v>0</v>
      </c>
      <c r="Z173" s="51">
        <v>3</v>
      </c>
      <c r="AA173" s="51">
        <v>0</v>
      </c>
      <c r="AB173" s="51">
        <v>0</v>
      </c>
      <c r="AC173" s="51">
        <v>0</v>
      </c>
      <c r="AD173" s="67"/>
    </row>
    <row r="174" spans="1:30" s="53" customFormat="1" ht="47.1" customHeight="1">
      <c r="A174" s="61">
        <f>A$20</f>
        <v>23</v>
      </c>
      <c r="B174" s="62" t="str">
        <f>B$20</f>
        <v>Woodbeck</v>
      </c>
      <c r="C174" s="61">
        <v>0</v>
      </c>
      <c r="D174" s="61">
        <v>0</v>
      </c>
      <c r="E174" s="61">
        <v>0</v>
      </c>
      <c r="F174" s="61">
        <v>0</v>
      </c>
      <c r="G174" s="63">
        <f t="shared" si="179"/>
        <v>0</v>
      </c>
      <c r="H174" s="61">
        <f t="shared" si="180"/>
        <v>0</v>
      </c>
      <c r="I174" s="61">
        <v>0</v>
      </c>
      <c r="J174" s="61">
        <v>0</v>
      </c>
      <c r="K174" s="63">
        <f t="shared" si="181"/>
        <v>0</v>
      </c>
      <c r="L174" s="61">
        <f t="shared" si="182"/>
        <v>0</v>
      </c>
      <c r="M174" s="61">
        <f t="shared" si="183"/>
        <v>0</v>
      </c>
      <c r="N174" s="61">
        <f t="shared" si="184"/>
        <v>0</v>
      </c>
      <c r="O174" s="63">
        <f t="shared" si="185"/>
        <v>0</v>
      </c>
      <c r="P174" s="61">
        <f t="shared" si="186"/>
        <v>0</v>
      </c>
      <c r="Q174" s="61">
        <v>0</v>
      </c>
      <c r="R174" s="61">
        <v>0</v>
      </c>
      <c r="S174" s="63">
        <f t="shared" si="187"/>
        <v>0</v>
      </c>
      <c r="T174" s="61">
        <f t="shared" si="188"/>
        <v>0</v>
      </c>
      <c r="U174" s="61">
        <f t="shared" si="189"/>
        <v>0</v>
      </c>
      <c r="V174" s="61">
        <v>0</v>
      </c>
      <c r="W174" s="61">
        <v>0</v>
      </c>
      <c r="X174" s="61">
        <v>0</v>
      </c>
      <c r="Y174" s="61">
        <f t="shared" si="190"/>
        <v>0</v>
      </c>
      <c r="Z174" s="61">
        <v>0</v>
      </c>
      <c r="AA174" s="61">
        <v>0</v>
      </c>
      <c r="AB174" s="61">
        <v>0</v>
      </c>
      <c r="AC174" s="61">
        <v>0</v>
      </c>
      <c r="AD174" s="67"/>
    </row>
    <row r="175" spans="1:30" s="53" customFormat="1" ht="47.1" customHeight="1">
      <c r="A175" s="51">
        <f>A$21</f>
        <v>14</v>
      </c>
      <c r="B175" s="51" t="str">
        <f>B$21</f>
        <v>Zutanis</v>
      </c>
      <c r="C175" s="51">
        <v>0</v>
      </c>
      <c r="D175" s="51">
        <v>0</v>
      </c>
      <c r="E175" s="51">
        <v>0</v>
      </c>
      <c r="F175" s="51">
        <v>0</v>
      </c>
      <c r="G175" s="52">
        <f t="shared" si="179"/>
        <v>0</v>
      </c>
      <c r="H175" s="51">
        <f t="shared" si="180"/>
        <v>0</v>
      </c>
      <c r="I175" s="51">
        <v>0</v>
      </c>
      <c r="J175" s="51">
        <v>0</v>
      </c>
      <c r="K175" s="52">
        <f t="shared" si="181"/>
        <v>0</v>
      </c>
      <c r="L175" s="51">
        <f t="shared" si="182"/>
        <v>0</v>
      </c>
      <c r="M175" s="51">
        <f t="shared" si="183"/>
        <v>0</v>
      </c>
      <c r="N175" s="51">
        <f t="shared" si="184"/>
        <v>0</v>
      </c>
      <c r="O175" s="52">
        <f t="shared" si="185"/>
        <v>0</v>
      </c>
      <c r="P175" s="51">
        <f t="shared" si="186"/>
        <v>0</v>
      </c>
      <c r="Q175" s="51">
        <v>0</v>
      </c>
      <c r="R175" s="51">
        <v>0</v>
      </c>
      <c r="S175" s="52">
        <f t="shared" si="187"/>
        <v>0</v>
      </c>
      <c r="T175" s="51">
        <f t="shared" si="188"/>
        <v>0</v>
      </c>
      <c r="U175" s="51">
        <f t="shared" si="189"/>
        <v>0</v>
      </c>
      <c r="V175" s="51">
        <v>0</v>
      </c>
      <c r="W175" s="51">
        <v>0</v>
      </c>
      <c r="X175" s="51">
        <v>0</v>
      </c>
      <c r="Y175" s="51">
        <f t="shared" si="190"/>
        <v>0</v>
      </c>
      <c r="Z175" s="51">
        <v>0</v>
      </c>
      <c r="AA175" s="51">
        <v>0</v>
      </c>
      <c r="AB175" s="51">
        <v>0</v>
      </c>
      <c r="AC175" s="51">
        <v>0</v>
      </c>
      <c r="AD175" s="67"/>
    </row>
    <row r="176" spans="1:30" s="53" customFormat="1" ht="47.1" customHeight="1">
      <c r="A176" s="65"/>
      <c r="B176" s="131" t="s">
        <v>63</v>
      </c>
      <c r="C176" s="61">
        <f>SUM(C161:C175)</f>
        <v>11</v>
      </c>
      <c r="D176" s="61">
        <f>SUM(D161:D175)</f>
        <v>13</v>
      </c>
      <c r="E176" s="61">
        <f>SUM(E161:E175)</f>
        <v>17</v>
      </c>
      <c r="F176" s="61">
        <f>SUM(F161:F175)</f>
        <v>27</v>
      </c>
      <c r="G176" s="63">
        <f t="shared" si="179"/>
        <v>0.62962962962962965</v>
      </c>
      <c r="H176" s="61">
        <f>SUM(H161:H175)</f>
        <v>34</v>
      </c>
      <c r="I176" s="61">
        <f>SUM(I161:I175)</f>
        <v>0</v>
      </c>
      <c r="J176" s="61">
        <f>SUM(J161:J175)</f>
        <v>6</v>
      </c>
      <c r="K176" s="63">
        <f>IF(J176&gt;0,I176/J176,0)</f>
        <v>0</v>
      </c>
      <c r="L176" s="61">
        <f>SUM(L161:L175)</f>
        <v>0</v>
      </c>
      <c r="M176" s="61">
        <f>SUM(M161:M175)</f>
        <v>17</v>
      </c>
      <c r="N176" s="61">
        <f>SUM(N161:N175)</f>
        <v>33</v>
      </c>
      <c r="O176" s="63">
        <f>IF(N176&gt;0,M176/N176,0)</f>
        <v>0.51515151515151514</v>
      </c>
      <c r="P176" s="61">
        <f>SUM(P161:P175)</f>
        <v>34</v>
      </c>
      <c r="Q176" s="61">
        <f>SUM(Q161:Q175)</f>
        <v>15</v>
      </c>
      <c r="R176" s="61">
        <f>SUM(R161:R175)</f>
        <v>20</v>
      </c>
      <c r="S176" s="63">
        <f t="shared" si="187"/>
        <v>0.75</v>
      </c>
      <c r="T176" s="61">
        <f>SUM(T161:T175)</f>
        <v>15</v>
      </c>
      <c r="U176" s="61">
        <f>SUM(U161:U175)</f>
        <v>49</v>
      </c>
      <c r="V176" s="61">
        <f>SUM(V161:V175)</f>
        <v>5</v>
      </c>
      <c r="W176" s="61">
        <f>SUM(W161:W175)</f>
        <v>10</v>
      </c>
      <c r="X176" s="61">
        <f>SUM(X161:X175)</f>
        <v>10</v>
      </c>
      <c r="Y176" s="61">
        <f>SUM(Y161:Y175)</f>
        <v>20</v>
      </c>
      <c r="Z176" s="61">
        <f>SUM(Z161:Z175)</f>
        <v>26</v>
      </c>
      <c r="AA176" s="61">
        <f>SUM(AA161:AA175)</f>
        <v>11</v>
      </c>
      <c r="AB176" s="61">
        <f>SUM(AB161:AB175)</f>
        <v>1</v>
      </c>
      <c r="AC176" s="61">
        <f>SUM(AC161:AC175)</f>
        <v>2</v>
      </c>
      <c r="AD176" s="76"/>
    </row>
    <row r="178" spans="1:30" ht="57">
      <c r="O178" s="56" t="str">
        <f>O$2</f>
        <v xml:space="preserve">2011-12 Lakeland Eagle Jr. Varsity Game Totals    </v>
      </c>
    </row>
    <row r="179" spans="1:30" ht="23.25">
      <c r="O179" s="47" t="s">
        <v>71</v>
      </c>
    </row>
    <row r="183" spans="1:30" ht="47.1" customHeight="1">
      <c r="A183" s="49" t="s">
        <v>0</v>
      </c>
      <c r="B183" s="49" t="s">
        <v>1</v>
      </c>
      <c r="C183" s="49" t="s">
        <v>55</v>
      </c>
      <c r="D183" s="49" t="s">
        <v>5</v>
      </c>
      <c r="E183" s="49" t="s">
        <v>6</v>
      </c>
      <c r="F183" s="49" t="s">
        <v>7</v>
      </c>
      <c r="G183" s="55" t="s">
        <v>13</v>
      </c>
      <c r="H183" s="50" t="s">
        <v>15</v>
      </c>
      <c r="I183" s="50" t="s">
        <v>28</v>
      </c>
      <c r="J183" s="50" t="s">
        <v>29</v>
      </c>
      <c r="K183" s="50" t="s">
        <v>27</v>
      </c>
      <c r="L183" s="50" t="s">
        <v>30</v>
      </c>
      <c r="M183" s="50" t="s">
        <v>35</v>
      </c>
      <c r="N183" s="50" t="s">
        <v>36</v>
      </c>
      <c r="O183" s="50" t="s">
        <v>37</v>
      </c>
      <c r="P183" s="50" t="s">
        <v>38</v>
      </c>
      <c r="Q183" s="49" t="s">
        <v>9</v>
      </c>
      <c r="R183" s="49" t="s">
        <v>8</v>
      </c>
      <c r="S183" s="55" t="s">
        <v>14</v>
      </c>
      <c r="T183" s="50" t="s">
        <v>16</v>
      </c>
      <c r="U183" s="50" t="s">
        <v>17</v>
      </c>
      <c r="V183" s="49" t="s">
        <v>43</v>
      </c>
      <c r="W183" s="50" t="s">
        <v>39</v>
      </c>
      <c r="X183" s="50" t="s">
        <v>40</v>
      </c>
      <c r="Y183" s="50" t="s">
        <v>41</v>
      </c>
      <c r="Z183" s="49" t="s">
        <v>10</v>
      </c>
      <c r="AA183" s="49" t="s">
        <v>11</v>
      </c>
      <c r="AB183" s="49" t="s">
        <v>12</v>
      </c>
      <c r="AC183" s="49" t="s">
        <v>42</v>
      </c>
      <c r="AD183" s="66"/>
    </row>
    <row r="184" spans="1:30" ht="47.1" customHeight="1">
      <c r="A184" s="51">
        <f>A$7</f>
        <v>4</v>
      </c>
      <c r="B184" s="54" t="str">
        <f>B$7</f>
        <v>Brotherton</v>
      </c>
      <c r="C184" s="51">
        <v>0</v>
      </c>
      <c r="D184" s="51">
        <v>0</v>
      </c>
      <c r="E184" s="51">
        <v>0</v>
      </c>
      <c r="F184" s="51">
        <v>0</v>
      </c>
      <c r="G184" s="52">
        <f>IF(F184&gt;0,E184/F184,0)</f>
        <v>0</v>
      </c>
      <c r="H184" s="51">
        <f>E184*2</f>
        <v>0</v>
      </c>
      <c r="I184" s="51">
        <v>0</v>
      </c>
      <c r="J184" s="51">
        <v>0</v>
      </c>
      <c r="K184" s="52">
        <f>IF(J184&gt;0,I184/J184,0)</f>
        <v>0</v>
      </c>
      <c r="L184" s="51">
        <f>I184*3</f>
        <v>0</v>
      </c>
      <c r="M184" s="51">
        <f>E184+I184</f>
        <v>0</v>
      </c>
      <c r="N184" s="51">
        <f>F184+J184</f>
        <v>0</v>
      </c>
      <c r="O184" s="52">
        <f>IF(N184&gt;0,M184/N184,0)</f>
        <v>0</v>
      </c>
      <c r="P184" s="51">
        <f>L184+H184</f>
        <v>0</v>
      </c>
      <c r="Q184" s="51">
        <v>0</v>
      </c>
      <c r="R184" s="51">
        <v>0</v>
      </c>
      <c r="S184" s="52">
        <f>IF(R184&gt;0,Q184/R184,0)</f>
        <v>0</v>
      </c>
      <c r="T184" s="51">
        <f>Q184</f>
        <v>0</v>
      </c>
      <c r="U184" s="51">
        <f>H184+T184+L184</f>
        <v>0</v>
      </c>
      <c r="V184" s="51">
        <v>0</v>
      </c>
      <c r="W184" s="51">
        <v>0</v>
      </c>
      <c r="X184" s="51">
        <v>0</v>
      </c>
      <c r="Y184" s="51">
        <f t="shared" ref="Y184:Y198" si="191">W184+X184</f>
        <v>0</v>
      </c>
      <c r="Z184" s="51">
        <v>0</v>
      </c>
      <c r="AA184" s="51">
        <v>0</v>
      </c>
      <c r="AB184" s="51">
        <v>0</v>
      </c>
      <c r="AC184" s="51">
        <v>0</v>
      </c>
      <c r="AD184" s="77"/>
    </row>
    <row r="185" spans="1:30" ht="47.1" customHeight="1">
      <c r="A185" s="61">
        <f>A$8</f>
        <v>44</v>
      </c>
      <c r="B185" s="62" t="str">
        <f>B$8</f>
        <v>Brown</v>
      </c>
      <c r="C185" s="61">
        <v>1</v>
      </c>
      <c r="D185" s="61">
        <v>0</v>
      </c>
      <c r="E185" s="61">
        <v>0</v>
      </c>
      <c r="F185" s="61">
        <v>0</v>
      </c>
      <c r="G185" s="63">
        <f t="shared" ref="G185:G199" si="192">IF(F185&gt;0,E185/F185,0)</f>
        <v>0</v>
      </c>
      <c r="H185" s="61">
        <f t="shared" ref="H185:H198" si="193">E185*2</f>
        <v>0</v>
      </c>
      <c r="I185" s="61">
        <v>0</v>
      </c>
      <c r="J185" s="61">
        <v>0</v>
      </c>
      <c r="K185" s="63">
        <f t="shared" ref="K185:K198" si="194">IF(J185&gt;0,I185/J185,0)</f>
        <v>0</v>
      </c>
      <c r="L185" s="61">
        <f t="shared" ref="L185:L198" si="195">I185*3</f>
        <v>0</v>
      </c>
      <c r="M185" s="61">
        <f t="shared" ref="M185:M198" si="196">E185+I185</f>
        <v>0</v>
      </c>
      <c r="N185" s="61">
        <f t="shared" ref="N185:N198" si="197">F185+J185</f>
        <v>0</v>
      </c>
      <c r="O185" s="63">
        <f t="shared" ref="O185:O198" si="198">IF(N185&gt;0,M185/N185,0)</f>
        <v>0</v>
      </c>
      <c r="P185" s="61">
        <f t="shared" ref="P185:P198" si="199">L185+H185</f>
        <v>0</v>
      </c>
      <c r="Q185" s="61">
        <v>0</v>
      </c>
      <c r="R185" s="61">
        <v>0</v>
      </c>
      <c r="S185" s="63">
        <f t="shared" ref="S185:S199" si="200">IF(R185&gt;0,Q185/R185,0)</f>
        <v>0</v>
      </c>
      <c r="T185" s="61">
        <f t="shared" ref="T185:T198" si="201">Q185</f>
        <v>0</v>
      </c>
      <c r="U185" s="61">
        <f t="shared" ref="U185:U198" si="202">H185+T185+L185</f>
        <v>0</v>
      </c>
      <c r="V185" s="61">
        <v>1</v>
      </c>
      <c r="W185" s="61">
        <v>0</v>
      </c>
      <c r="X185" s="61">
        <v>0</v>
      </c>
      <c r="Y185" s="61">
        <f t="shared" si="191"/>
        <v>0</v>
      </c>
      <c r="Z185" s="61">
        <v>0</v>
      </c>
      <c r="AA185" s="61">
        <v>0</v>
      </c>
      <c r="AB185" s="61">
        <v>0</v>
      </c>
      <c r="AC185" s="61">
        <v>0</v>
      </c>
      <c r="AD185" s="77"/>
    </row>
    <row r="186" spans="1:30" ht="47.1" customHeight="1">
      <c r="A186" s="51">
        <f>A$9</f>
        <v>25</v>
      </c>
      <c r="B186" s="54" t="str">
        <f>B$9</f>
        <v>Ells</v>
      </c>
      <c r="C186" s="51">
        <v>1</v>
      </c>
      <c r="D186" s="51">
        <v>2</v>
      </c>
      <c r="E186" s="51">
        <v>2</v>
      </c>
      <c r="F186" s="51">
        <v>4</v>
      </c>
      <c r="G186" s="52">
        <f t="shared" si="192"/>
        <v>0.5</v>
      </c>
      <c r="H186" s="51">
        <f t="shared" si="193"/>
        <v>4</v>
      </c>
      <c r="I186" s="51">
        <v>1</v>
      </c>
      <c r="J186" s="51">
        <v>2</v>
      </c>
      <c r="K186" s="52">
        <f t="shared" si="194"/>
        <v>0.5</v>
      </c>
      <c r="L186" s="51">
        <f t="shared" si="195"/>
        <v>3</v>
      </c>
      <c r="M186" s="51">
        <f t="shared" si="196"/>
        <v>3</v>
      </c>
      <c r="N186" s="51">
        <f t="shared" si="197"/>
        <v>6</v>
      </c>
      <c r="O186" s="52">
        <f t="shared" si="198"/>
        <v>0.5</v>
      </c>
      <c r="P186" s="51">
        <f t="shared" si="199"/>
        <v>7</v>
      </c>
      <c r="Q186" s="51">
        <v>4</v>
      </c>
      <c r="R186" s="51">
        <v>7</v>
      </c>
      <c r="S186" s="52">
        <f t="shared" si="200"/>
        <v>0.5714285714285714</v>
      </c>
      <c r="T186" s="51">
        <f t="shared" si="201"/>
        <v>4</v>
      </c>
      <c r="U186" s="51">
        <f t="shared" si="202"/>
        <v>11</v>
      </c>
      <c r="V186" s="51">
        <v>1</v>
      </c>
      <c r="W186" s="51">
        <v>0</v>
      </c>
      <c r="X186" s="51">
        <v>1</v>
      </c>
      <c r="Y186" s="51">
        <f t="shared" si="191"/>
        <v>1</v>
      </c>
      <c r="Z186" s="51">
        <v>4</v>
      </c>
      <c r="AA186" s="51">
        <v>2</v>
      </c>
      <c r="AB186" s="51">
        <v>0</v>
      </c>
      <c r="AC186" s="51">
        <v>0</v>
      </c>
      <c r="AD186" s="78"/>
    </row>
    <row r="187" spans="1:30" ht="47.1" customHeight="1">
      <c r="A187" s="61">
        <f>A$10</f>
        <v>3</v>
      </c>
      <c r="B187" s="62" t="str">
        <f>B$10</f>
        <v>Fekaris</v>
      </c>
      <c r="C187" s="61">
        <v>1</v>
      </c>
      <c r="D187" s="61">
        <v>0</v>
      </c>
      <c r="E187" s="61">
        <v>2</v>
      </c>
      <c r="F187" s="61">
        <v>2</v>
      </c>
      <c r="G187" s="63">
        <f t="shared" si="192"/>
        <v>1</v>
      </c>
      <c r="H187" s="61">
        <f t="shared" si="193"/>
        <v>4</v>
      </c>
      <c r="I187" s="61">
        <v>0</v>
      </c>
      <c r="J187" s="61">
        <v>0</v>
      </c>
      <c r="K187" s="63">
        <f t="shared" si="194"/>
        <v>0</v>
      </c>
      <c r="L187" s="61">
        <f t="shared" si="195"/>
        <v>0</v>
      </c>
      <c r="M187" s="61">
        <f t="shared" si="196"/>
        <v>2</v>
      </c>
      <c r="N187" s="61">
        <f t="shared" si="197"/>
        <v>2</v>
      </c>
      <c r="O187" s="63">
        <f t="shared" si="198"/>
        <v>1</v>
      </c>
      <c r="P187" s="61">
        <f t="shared" si="199"/>
        <v>4</v>
      </c>
      <c r="Q187" s="61">
        <v>2</v>
      </c>
      <c r="R187" s="61">
        <v>3</v>
      </c>
      <c r="S187" s="63">
        <f t="shared" si="200"/>
        <v>0.66666666666666663</v>
      </c>
      <c r="T187" s="61">
        <f t="shared" si="201"/>
        <v>2</v>
      </c>
      <c r="U187" s="61">
        <f t="shared" si="202"/>
        <v>6</v>
      </c>
      <c r="V187" s="61">
        <v>0</v>
      </c>
      <c r="W187" s="61">
        <v>1</v>
      </c>
      <c r="X187" s="61">
        <v>0</v>
      </c>
      <c r="Y187" s="61">
        <f t="shared" si="191"/>
        <v>1</v>
      </c>
      <c r="Z187" s="61">
        <v>2</v>
      </c>
      <c r="AA187" s="61">
        <v>0</v>
      </c>
      <c r="AB187" s="61">
        <v>0</v>
      </c>
      <c r="AC187" s="61">
        <v>0</v>
      </c>
      <c r="AD187" s="78"/>
    </row>
    <row r="188" spans="1:30" ht="47.1" customHeight="1">
      <c r="A188" s="51">
        <f>A$11</f>
        <v>53</v>
      </c>
      <c r="B188" s="54" t="str">
        <f>B$11</f>
        <v>Jespersen</v>
      </c>
      <c r="C188" s="51">
        <v>1</v>
      </c>
      <c r="D188" s="51">
        <v>2</v>
      </c>
      <c r="E188" s="51">
        <v>1</v>
      </c>
      <c r="F188" s="51">
        <v>1</v>
      </c>
      <c r="G188" s="52">
        <f t="shared" si="192"/>
        <v>1</v>
      </c>
      <c r="H188" s="51">
        <f t="shared" si="193"/>
        <v>2</v>
      </c>
      <c r="I188" s="51">
        <v>0</v>
      </c>
      <c r="J188" s="51">
        <v>0</v>
      </c>
      <c r="K188" s="52">
        <f t="shared" si="194"/>
        <v>0</v>
      </c>
      <c r="L188" s="51">
        <f t="shared" si="195"/>
        <v>0</v>
      </c>
      <c r="M188" s="51">
        <f t="shared" si="196"/>
        <v>1</v>
      </c>
      <c r="N188" s="51">
        <f t="shared" si="197"/>
        <v>1</v>
      </c>
      <c r="O188" s="52">
        <f t="shared" si="198"/>
        <v>1</v>
      </c>
      <c r="P188" s="51">
        <f t="shared" si="199"/>
        <v>2</v>
      </c>
      <c r="Q188" s="51">
        <v>2</v>
      </c>
      <c r="R188" s="51">
        <v>2</v>
      </c>
      <c r="S188" s="52">
        <f t="shared" si="200"/>
        <v>1</v>
      </c>
      <c r="T188" s="51">
        <f t="shared" si="201"/>
        <v>2</v>
      </c>
      <c r="U188" s="51">
        <f t="shared" si="202"/>
        <v>4</v>
      </c>
      <c r="V188" s="51">
        <v>0</v>
      </c>
      <c r="W188" s="51">
        <v>0</v>
      </c>
      <c r="X188" s="51">
        <v>1</v>
      </c>
      <c r="Y188" s="51">
        <f t="shared" si="191"/>
        <v>1</v>
      </c>
      <c r="Z188" s="51">
        <v>1</v>
      </c>
      <c r="AA188" s="51">
        <v>0</v>
      </c>
      <c r="AB188" s="51">
        <v>0</v>
      </c>
      <c r="AC188" s="51">
        <v>0</v>
      </c>
      <c r="AD188" s="77"/>
    </row>
    <row r="189" spans="1:30" ht="47.1" customHeight="1">
      <c r="A189" s="61">
        <f>A$12</f>
        <v>31</v>
      </c>
      <c r="B189" s="62" t="str">
        <f>B$12</f>
        <v>Kleckner</v>
      </c>
      <c r="C189" s="61">
        <v>1</v>
      </c>
      <c r="D189" s="61">
        <v>0</v>
      </c>
      <c r="E189" s="61">
        <v>0</v>
      </c>
      <c r="F189" s="61">
        <v>0</v>
      </c>
      <c r="G189" s="63">
        <f t="shared" si="192"/>
        <v>0</v>
      </c>
      <c r="H189" s="61">
        <f t="shared" si="193"/>
        <v>0</v>
      </c>
      <c r="I189" s="61">
        <v>0</v>
      </c>
      <c r="J189" s="61">
        <v>0</v>
      </c>
      <c r="K189" s="63">
        <f t="shared" si="194"/>
        <v>0</v>
      </c>
      <c r="L189" s="61">
        <f t="shared" si="195"/>
        <v>0</v>
      </c>
      <c r="M189" s="61">
        <f t="shared" si="196"/>
        <v>0</v>
      </c>
      <c r="N189" s="61">
        <f t="shared" si="197"/>
        <v>0</v>
      </c>
      <c r="O189" s="63">
        <f t="shared" si="198"/>
        <v>0</v>
      </c>
      <c r="P189" s="61">
        <f t="shared" si="199"/>
        <v>0</v>
      </c>
      <c r="Q189" s="61">
        <v>0</v>
      </c>
      <c r="R189" s="61">
        <v>0</v>
      </c>
      <c r="S189" s="63">
        <f t="shared" si="200"/>
        <v>0</v>
      </c>
      <c r="T189" s="61">
        <f t="shared" si="201"/>
        <v>0</v>
      </c>
      <c r="U189" s="61">
        <f t="shared" si="202"/>
        <v>0</v>
      </c>
      <c r="V189" s="61">
        <v>0</v>
      </c>
      <c r="W189" s="61">
        <v>1</v>
      </c>
      <c r="X189" s="61">
        <v>2</v>
      </c>
      <c r="Y189" s="61">
        <f t="shared" si="191"/>
        <v>3</v>
      </c>
      <c r="Z189" s="61">
        <v>0</v>
      </c>
      <c r="AA189" s="61">
        <v>0</v>
      </c>
      <c r="AB189" s="61">
        <v>0</v>
      </c>
      <c r="AC189" s="61">
        <v>0</v>
      </c>
      <c r="AD189" s="78"/>
    </row>
    <row r="190" spans="1:30" ht="47.1" customHeight="1">
      <c r="A190" s="51">
        <f>A$13</f>
        <v>1</v>
      </c>
      <c r="B190" s="54" t="str">
        <f>B$13</f>
        <v>Lonergan</v>
      </c>
      <c r="C190" s="51">
        <v>1</v>
      </c>
      <c r="D190" s="51">
        <v>1</v>
      </c>
      <c r="E190" s="51">
        <v>2</v>
      </c>
      <c r="F190" s="51">
        <v>2</v>
      </c>
      <c r="G190" s="52">
        <f t="shared" si="192"/>
        <v>1</v>
      </c>
      <c r="H190" s="51">
        <f t="shared" si="193"/>
        <v>4</v>
      </c>
      <c r="I190" s="51">
        <v>4</v>
      </c>
      <c r="J190" s="51">
        <v>4</v>
      </c>
      <c r="K190" s="52">
        <f t="shared" si="194"/>
        <v>1</v>
      </c>
      <c r="L190" s="51">
        <f t="shared" si="195"/>
        <v>12</v>
      </c>
      <c r="M190" s="51">
        <f t="shared" si="196"/>
        <v>6</v>
      </c>
      <c r="N190" s="51">
        <f t="shared" si="197"/>
        <v>6</v>
      </c>
      <c r="O190" s="52">
        <f t="shared" si="198"/>
        <v>1</v>
      </c>
      <c r="P190" s="51">
        <f t="shared" si="199"/>
        <v>16</v>
      </c>
      <c r="Q190" s="51">
        <v>0</v>
      </c>
      <c r="R190" s="51">
        <v>0</v>
      </c>
      <c r="S190" s="52">
        <f t="shared" si="200"/>
        <v>0</v>
      </c>
      <c r="T190" s="51">
        <f t="shared" si="201"/>
        <v>0</v>
      </c>
      <c r="U190" s="51">
        <f t="shared" si="202"/>
        <v>16</v>
      </c>
      <c r="V190" s="51">
        <v>0</v>
      </c>
      <c r="W190" s="51">
        <v>1</v>
      </c>
      <c r="X190" s="51">
        <v>0</v>
      </c>
      <c r="Y190" s="51">
        <f t="shared" si="191"/>
        <v>1</v>
      </c>
      <c r="Z190" s="51">
        <v>2</v>
      </c>
      <c r="AA190" s="51">
        <v>0</v>
      </c>
      <c r="AB190" s="51">
        <v>0</v>
      </c>
      <c r="AC190" s="51">
        <v>0</v>
      </c>
      <c r="AD190" s="77"/>
    </row>
    <row r="191" spans="1:30" ht="47.1" customHeight="1">
      <c r="A191" s="61">
        <f>A$14</f>
        <v>25</v>
      </c>
      <c r="B191" s="62" t="str">
        <f>B$14</f>
        <v>Menzel</v>
      </c>
      <c r="C191" s="61">
        <v>0</v>
      </c>
      <c r="D191" s="61">
        <v>0</v>
      </c>
      <c r="E191" s="61">
        <v>0</v>
      </c>
      <c r="F191" s="61">
        <v>0</v>
      </c>
      <c r="G191" s="63">
        <f t="shared" si="192"/>
        <v>0</v>
      </c>
      <c r="H191" s="61">
        <f t="shared" si="193"/>
        <v>0</v>
      </c>
      <c r="I191" s="61">
        <v>0</v>
      </c>
      <c r="J191" s="61">
        <v>0</v>
      </c>
      <c r="K191" s="63">
        <f t="shared" si="194"/>
        <v>0</v>
      </c>
      <c r="L191" s="61">
        <f t="shared" si="195"/>
        <v>0</v>
      </c>
      <c r="M191" s="61">
        <f t="shared" si="196"/>
        <v>0</v>
      </c>
      <c r="N191" s="61">
        <f t="shared" si="197"/>
        <v>0</v>
      </c>
      <c r="O191" s="63">
        <f t="shared" si="198"/>
        <v>0</v>
      </c>
      <c r="P191" s="61">
        <f t="shared" si="199"/>
        <v>0</v>
      </c>
      <c r="Q191" s="61">
        <v>0</v>
      </c>
      <c r="R191" s="61">
        <v>0</v>
      </c>
      <c r="S191" s="63">
        <f t="shared" si="200"/>
        <v>0</v>
      </c>
      <c r="T191" s="61">
        <f t="shared" si="201"/>
        <v>0</v>
      </c>
      <c r="U191" s="61">
        <f t="shared" si="202"/>
        <v>0</v>
      </c>
      <c r="V191" s="61">
        <v>0</v>
      </c>
      <c r="W191" s="61">
        <v>0</v>
      </c>
      <c r="X191" s="61">
        <v>0</v>
      </c>
      <c r="Y191" s="61">
        <f t="shared" si="191"/>
        <v>0</v>
      </c>
      <c r="Z191" s="61">
        <v>0</v>
      </c>
      <c r="AA191" s="61">
        <v>0</v>
      </c>
      <c r="AB191" s="61">
        <v>0</v>
      </c>
      <c r="AC191" s="61">
        <v>0</v>
      </c>
      <c r="AD191" s="77"/>
    </row>
    <row r="192" spans="1:30" ht="47.1" customHeight="1">
      <c r="A192" s="51">
        <f>A$15</f>
        <v>14</v>
      </c>
      <c r="B192" s="54" t="str">
        <f>B$15</f>
        <v>Osborne</v>
      </c>
      <c r="C192" s="51">
        <v>0</v>
      </c>
      <c r="D192" s="51">
        <v>0</v>
      </c>
      <c r="E192" s="51">
        <v>0</v>
      </c>
      <c r="F192" s="51">
        <v>0</v>
      </c>
      <c r="G192" s="52">
        <f t="shared" si="192"/>
        <v>0</v>
      </c>
      <c r="H192" s="51">
        <f t="shared" si="193"/>
        <v>0</v>
      </c>
      <c r="I192" s="51">
        <v>0</v>
      </c>
      <c r="J192" s="51">
        <v>0</v>
      </c>
      <c r="K192" s="52">
        <f t="shared" si="194"/>
        <v>0</v>
      </c>
      <c r="L192" s="51">
        <f t="shared" si="195"/>
        <v>0</v>
      </c>
      <c r="M192" s="51">
        <f t="shared" si="196"/>
        <v>0</v>
      </c>
      <c r="N192" s="51">
        <f t="shared" si="197"/>
        <v>0</v>
      </c>
      <c r="O192" s="52">
        <f t="shared" si="198"/>
        <v>0</v>
      </c>
      <c r="P192" s="51">
        <f t="shared" si="199"/>
        <v>0</v>
      </c>
      <c r="Q192" s="51">
        <v>0</v>
      </c>
      <c r="R192" s="51">
        <v>0</v>
      </c>
      <c r="S192" s="52">
        <f t="shared" si="200"/>
        <v>0</v>
      </c>
      <c r="T192" s="51">
        <f t="shared" si="201"/>
        <v>0</v>
      </c>
      <c r="U192" s="51">
        <f t="shared" si="202"/>
        <v>0</v>
      </c>
      <c r="V192" s="51">
        <v>0</v>
      </c>
      <c r="W192" s="51">
        <v>0</v>
      </c>
      <c r="X192" s="51">
        <v>0</v>
      </c>
      <c r="Y192" s="51">
        <f t="shared" si="191"/>
        <v>0</v>
      </c>
      <c r="Z192" s="51">
        <v>0</v>
      </c>
      <c r="AA192" s="51">
        <v>0</v>
      </c>
      <c r="AB192" s="51">
        <v>0</v>
      </c>
      <c r="AC192" s="51">
        <v>0</v>
      </c>
      <c r="AD192" s="77"/>
    </row>
    <row r="193" spans="1:30" ht="47.1" customHeight="1">
      <c r="A193" s="61">
        <f>A$16</f>
        <v>11</v>
      </c>
      <c r="B193" s="62" t="str">
        <f>B$16</f>
        <v>Papler</v>
      </c>
      <c r="C193" s="61">
        <v>1</v>
      </c>
      <c r="D193" s="61">
        <v>2</v>
      </c>
      <c r="E193" s="61">
        <v>1</v>
      </c>
      <c r="F193" s="61">
        <v>5</v>
      </c>
      <c r="G193" s="63">
        <f t="shared" si="192"/>
        <v>0.2</v>
      </c>
      <c r="H193" s="61">
        <f t="shared" si="193"/>
        <v>2</v>
      </c>
      <c r="I193" s="61">
        <v>0</v>
      </c>
      <c r="J193" s="61">
        <v>0</v>
      </c>
      <c r="K193" s="63">
        <f t="shared" si="194"/>
        <v>0</v>
      </c>
      <c r="L193" s="61">
        <f t="shared" si="195"/>
        <v>0</v>
      </c>
      <c r="M193" s="61">
        <f t="shared" si="196"/>
        <v>1</v>
      </c>
      <c r="N193" s="61">
        <f t="shared" si="197"/>
        <v>5</v>
      </c>
      <c r="O193" s="63">
        <f t="shared" si="198"/>
        <v>0.2</v>
      </c>
      <c r="P193" s="61">
        <f t="shared" si="199"/>
        <v>2</v>
      </c>
      <c r="Q193" s="61">
        <v>2</v>
      </c>
      <c r="R193" s="61">
        <v>4</v>
      </c>
      <c r="S193" s="63">
        <f t="shared" si="200"/>
        <v>0.5</v>
      </c>
      <c r="T193" s="61">
        <f t="shared" si="201"/>
        <v>2</v>
      </c>
      <c r="U193" s="61">
        <f t="shared" si="202"/>
        <v>4</v>
      </c>
      <c r="V193" s="61">
        <v>1</v>
      </c>
      <c r="W193" s="61">
        <v>1</v>
      </c>
      <c r="X193" s="61">
        <v>3</v>
      </c>
      <c r="Y193" s="61">
        <f t="shared" si="191"/>
        <v>4</v>
      </c>
      <c r="Z193" s="61">
        <v>1</v>
      </c>
      <c r="AA193" s="61">
        <v>5</v>
      </c>
      <c r="AB193" s="61">
        <v>0</v>
      </c>
      <c r="AC193" s="61">
        <v>0</v>
      </c>
      <c r="AD193" s="77"/>
    </row>
    <row r="194" spans="1:30" ht="47.1" customHeight="1">
      <c r="A194" s="51">
        <f>A$17</f>
        <v>35</v>
      </c>
      <c r="B194" s="54" t="str">
        <f>B$17</f>
        <v>Pistana</v>
      </c>
      <c r="C194" s="51">
        <v>0</v>
      </c>
      <c r="D194" s="51">
        <v>0</v>
      </c>
      <c r="E194" s="51">
        <v>0</v>
      </c>
      <c r="F194" s="51">
        <v>0</v>
      </c>
      <c r="G194" s="52">
        <f t="shared" si="192"/>
        <v>0</v>
      </c>
      <c r="H194" s="51">
        <f t="shared" si="193"/>
        <v>0</v>
      </c>
      <c r="I194" s="51">
        <v>0</v>
      </c>
      <c r="J194" s="51">
        <v>0</v>
      </c>
      <c r="K194" s="52">
        <f t="shared" si="194"/>
        <v>0</v>
      </c>
      <c r="L194" s="51">
        <f t="shared" si="195"/>
        <v>0</v>
      </c>
      <c r="M194" s="51">
        <f t="shared" si="196"/>
        <v>0</v>
      </c>
      <c r="N194" s="51">
        <f t="shared" si="197"/>
        <v>0</v>
      </c>
      <c r="O194" s="52">
        <f t="shared" si="198"/>
        <v>0</v>
      </c>
      <c r="P194" s="51">
        <f t="shared" si="199"/>
        <v>0</v>
      </c>
      <c r="Q194" s="51">
        <v>0</v>
      </c>
      <c r="R194" s="51">
        <v>0</v>
      </c>
      <c r="S194" s="52">
        <f t="shared" si="200"/>
        <v>0</v>
      </c>
      <c r="T194" s="51">
        <f t="shared" si="201"/>
        <v>0</v>
      </c>
      <c r="U194" s="51">
        <f t="shared" si="202"/>
        <v>0</v>
      </c>
      <c r="V194" s="51">
        <v>0</v>
      </c>
      <c r="W194" s="51">
        <v>0</v>
      </c>
      <c r="X194" s="51">
        <v>0</v>
      </c>
      <c r="Y194" s="51">
        <f t="shared" si="191"/>
        <v>0</v>
      </c>
      <c r="Z194" s="51">
        <v>0</v>
      </c>
      <c r="AA194" s="51">
        <v>0</v>
      </c>
      <c r="AB194" s="51">
        <v>0</v>
      </c>
      <c r="AC194" s="51">
        <v>0</v>
      </c>
      <c r="AD194" s="77"/>
    </row>
    <row r="195" spans="1:30" ht="47.1" customHeight="1">
      <c r="A195" s="61">
        <f>A$18</f>
        <v>21</v>
      </c>
      <c r="B195" s="62" t="str">
        <f>B$18</f>
        <v>Snoek</v>
      </c>
      <c r="C195" s="61">
        <v>1</v>
      </c>
      <c r="D195" s="61">
        <v>4</v>
      </c>
      <c r="E195" s="61">
        <v>1</v>
      </c>
      <c r="F195" s="61">
        <v>2</v>
      </c>
      <c r="G195" s="63">
        <f t="shared" si="192"/>
        <v>0.5</v>
      </c>
      <c r="H195" s="61">
        <f t="shared" si="193"/>
        <v>2</v>
      </c>
      <c r="I195" s="61">
        <v>0</v>
      </c>
      <c r="J195" s="61">
        <v>0</v>
      </c>
      <c r="K195" s="63">
        <f t="shared" si="194"/>
        <v>0</v>
      </c>
      <c r="L195" s="61">
        <f t="shared" si="195"/>
        <v>0</v>
      </c>
      <c r="M195" s="61">
        <f t="shared" si="196"/>
        <v>1</v>
      </c>
      <c r="N195" s="61">
        <f t="shared" si="197"/>
        <v>2</v>
      </c>
      <c r="O195" s="63">
        <f t="shared" si="198"/>
        <v>0.5</v>
      </c>
      <c r="P195" s="61">
        <f t="shared" si="199"/>
        <v>2</v>
      </c>
      <c r="Q195" s="61">
        <v>2</v>
      </c>
      <c r="R195" s="61">
        <v>9</v>
      </c>
      <c r="S195" s="63">
        <f t="shared" si="200"/>
        <v>0.22222222222222221</v>
      </c>
      <c r="T195" s="61">
        <f t="shared" si="201"/>
        <v>2</v>
      </c>
      <c r="U195" s="61">
        <f t="shared" si="202"/>
        <v>4</v>
      </c>
      <c r="V195" s="61">
        <v>2</v>
      </c>
      <c r="W195" s="61">
        <v>0</v>
      </c>
      <c r="X195" s="61">
        <v>3</v>
      </c>
      <c r="Y195" s="61">
        <f t="shared" si="191"/>
        <v>3</v>
      </c>
      <c r="Z195" s="61">
        <v>4</v>
      </c>
      <c r="AA195" s="61">
        <v>2</v>
      </c>
      <c r="AB195" s="61">
        <v>0</v>
      </c>
      <c r="AC195" s="61">
        <v>0</v>
      </c>
      <c r="AD195" s="78"/>
    </row>
    <row r="196" spans="1:30" ht="47.1" customHeight="1">
      <c r="A196" s="51">
        <f>A$19</f>
        <v>5</v>
      </c>
      <c r="B196" s="54" t="str">
        <f>B$19</f>
        <v>Stolar</v>
      </c>
      <c r="C196" s="51">
        <v>1</v>
      </c>
      <c r="D196" s="51">
        <v>0</v>
      </c>
      <c r="E196" s="51">
        <v>0</v>
      </c>
      <c r="F196" s="51">
        <v>0</v>
      </c>
      <c r="G196" s="52">
        <f t="shared" si="192"/>
        <v>0</v>
      </c>
      <c r="H196" s="51">
        <f t="shared" si="193"/>
        <v>0</v>
      </c>
      <c r="I196" s="51">
        <v>0</v>
      </c>
      <c r="J196" s="51">
        <v>0</v>
      </c>
      <c r="K196" s="52">
        <f t="shared" si="194"/>
        <v>0</v>
      </c>
      <c r="L196" s="51">
        <f t="shared" si="195"/>
        <v>0</v>
      </c>
      <c r="M196" s="51">
        <f t="shared" si="196"/>
        <v>0</v>
      </c>
      <c r="N196" s="51">
        <f t="shared" si="197"/>
        <v>0</v>
      </c>
      <c r="O196" s="52">
        <f t="shared" si="198"/>
        <v>0</v>
      </c>
      <c r="P196" s="51">
        <f t="shared" si="199"/>
        <v>0</v>
      </c>
      <c r="Q196" s="51">
        <v>0</v>
      </c>
      <c r="R196" s="51">
        <v>0</v>
      </c>
      <c r="S196" s="52">
        <f t="shared" si="200"/>
        <v>0</v>
      </c>
      <c r="T196" s="51">
        <f t="shared" si="201"/>
        <v>0</v>
      </c>
      <c r="U196" s="51">
        <f t="shared" si="202"/>
        <v>0</v>
      </c>
      <c r="V196" s="51">
        <v>0</v>
      </c>
      <c r="W196" s="51">
        <v>0</v>
      </c>
      <c r="X196" s="51">
        <v>0</v>
      </c>
      <c r="Y196" s="51">
        <f t="shared" si="191"/>
        <v>0</v>
      </c>
      <c r="Z196" s="51">
        <v>0</v>
      </c>
      <c r="AA196" s="51">
        <v>0</v>
      </c>
      <c r="AB196" s="51">
        <v>0</v>
      </c>
      <c r="AC196" s="51">
        <v>0</v>
      </c>
      <c r="AD196" s="77"/>
    </row>
    <row r="197" spans="1:30" ht="47.1" customHeight="1">
      <c r="A197" s="61">
        <f>A$20</f>
        <v>23</v>
      </c>
      <c r="B197" s="62" t="str">
        <f>B$20</f>
        <v>Woodbeck</v>
      </c>
      <c r="C197" s="61">
        <v>1</v>
      </c>
      <c r="D197" s="61">
        <v>5</v>
      </c>
      <c r="E197" s="61">
        <v>1</v>
      </c>
      <c r="F197" s="61">
        <v>1</v>
      </c>
      <c r="G197" s="63">
        <f t="shared" si="192"/>
        <v>1</v>
      </c>
      <c r="H197" s="61">
        <f t="shared" si="193"/>
        <v>2</v>
      </c>
      <c r="I197" s="61">
        <v>0</v>
      </c>
      <c r="J197" s="61">
        <v>0</v>
      </c>
      <c r="K197" s="63">
        <f t="shared" si="194"/>
        <v>0</v>
      </c>
      <c r="L197" s="61">
        <f t="shared" si="195"/>
        <v>0</v>
      </c>
      <c r="M197" s="61">
        <f t="shared" si="196"/>
        <v>1</v>
      </c>
      <c r="N197" s="61">
        <f t="shared" si="197"/>
        <v>1</v>
      </c>
      <c r="O197" s="63">
        <f t="shared" si="198"/>
        <v>1</v>
      </c>
      <c r="P197" s="61">
        <f t="shared" si="199"/>
        <v>2</v>
      </c>
      <c r="Q197" s="61">
        <v>2</v>
      </c>
      <c r="R197" s="61">
        <v>2</v>
      </c>
      <c r="S197" s="63">
        <f t="shared" si="200"/>
        <v>1</v>
      </c>
      <c r="T197" s="61">
        <f t="shared" si="201"/>
        <v>2</v>
      </c>
      <c r="U197" s="61">
        <f t="shared" si="202"/>
        <v>4</v>
      </c>
      <c r="V197" s="61">
        <v>0</v>
      </c>
      <c r="W197" s="61">
        <v>0</v>
      </c>
      <c r="X197" s="61">
        <v>0</v>
      </c>
      <c r="Y197" s="61">
        <f t="shared" si="191"/>
        <v>0</v>
      </c>
      <c r="Z197" s="61">
        <v>0</v>
      </c>
      <c r="AA197" s="61">
        <v>1</v>
      </c>
      <c r="AB197" s="61">
        <v>0</v>
      </c>
      <c r="AC197" s="61">
        <v>0</v>
      </c>
      <c r="AD197" s="77"/>
    </row>
    <row r="198" spans="1:30" ht="47.1" customHeight="1">
      <c r="A198" s="51">
        <f>A$21</f>
        <v>14</v>
      </c>
      <c r="B198" s="51" t="str">
        <f>B$21</f>
        <v>Zutanis</v>
      </c>
      <c r="C198" s="51">
        <v>0</v>
      </c>
      <c r="D198" s="51">
        <v>0</v>
      </c>
      <c r="E198" s="51">
        <v>0</v>
      </c>
      <c r="F198" s="51">
        <v>0</v>
      </c>
      <c r="G198" s="52">
        <f t="shared" si="192"/>
        <v>0</v>
      </c>
      <c r="H198" s="51">
        <f t="shared" si="193"/>
        <v>0</v>
      </c>
      <c r="I198" s="51">
        <v>0</v>
      </c>
      <c r="J198" s="51">
        <v>0</v>
      </c>
      <c r="K198" s="52">
        <f t="shared" si="194"/>
        <v>0</v>
      </c>
      <c r="L198" s="51">
        <f t="shared" si="195"/>
        <v>0</v>
      </c>
      <c r="M198" s="51">
        <f t="shared" si="196"/>
        <v>0</v>
      </c>
      <c r="N198" s="51">
        <f t="shared" si="197"/>
        <v>0</v>
      </c>
      <c r="O198" s="52">
        <f t="shared" si="198"/>
        <v>0</v>
      </c>
      <c r="P198" s="51">
        <f t="shared" si="199"/>
        <v>0</v>
      </c>
      <c r="Q198" s="51">
        <v>0</v>
      </c>
      <c r="R198" s="51">
        <v>0</v>
      </c>
      <c r="S198" s="52">
        <f t="shared" si="200"/>
        <v>0</v>
      </c>
      <c r="T198" s="51">
        <f t="shared" si="201"/>
        <v>0</v>
      </c>
      <c r="U198" s="51">
        <f t="shared" si="202"/>
        <v>0</v>
      </c>
      <c r="V198" s="51">
        <v>0</v>
      </c>
      <c r="W198" s="51">
        <v>0</v>
      </c>
      <c r="X198" s="51">
        <v>0</v>
      </c>
      <c r="Y198" s="51">
        <f t="shared" si="191"/>
        <v>0</v>
      </c>
      <c r="Z198" s="51">
        <v>0</v>
      </c>
      <c r="AA198" s="51">
        <v>0</v>
      </c>
      <c r="AB198" s="51">
        <v>0</v>
      </c>
      <c r="AC198" s="51">
        <v>0</v>
      </c>
      <c r="AD198" s="77"/>
    </row>
    <row r="199" spans="1:30" ht="47.1" customHeight="1">
      <c r="A199" s="65"/>
      <c r="B199" s="131" t="s">
        <v>63</v>
      </c>
      <c r="C199" s="61">
        <f>SUM(C184:C198)</f>
        <v>10</v>
      </c>
      <c r="D199" s="61">
        <f>SUM(D184:D198)</f>
        <v>16</v>
      </c>
      <c r="E199" s="61">
        <f>SUM(E184:E198)</f>
        <v>10</v>
      </c>
      <c r="F199" s="61">
        <f>SUM(F184:F198)</f>
        <v>17</v>
      </c>
      <c r="G199" s="63">
        <f t="shared" si="192"/>
        <v>0.58823529411764708</v>
      </c>
      <c r="H199" s="61">
        <f>SUM(H184:H198)</f>
        <v>20</v>
      </c>
      <c r="I199" s="61">
        <f>SUM(I184:I198)</f>
        <v>5</v>
      </c>
      <c r="J199" s="61">
        <f>SUM(J184:J198)</f>
        <v>6</v>
      </c>
      <c r="K199" s="63">
        <f>IF(J199&gt;0,I199/J199,0)</f>
        <v>0.83333333333333337</v>
      </c>
      <c r="L199" s="61">
        <f>SUM(L184:L198)</f>
        <v>15</v>
      </c>
      <c r="M199" s="61">
        <f>SUM(M184:M198)</f>
        <v>15</v>
      </c>
      <c r="N199" s="61">
        <f>SUM(N184:N198)</f>
        <v>23</v>
      </c>
      <c r="O199" s="63">
        <f>IF(N199&gt;0,M199/N199,0)</f>
        <v>0.65217391304347827</v>
      </c>
      <c r="P199" s="61">
        <f>SUM(P184:P198)</f>
        <v>35</v>
      </c>
      <c r="Q199" s="61">
        <f>SUM(Q184:Q198)</f>
        <v>14</v>
      </c>
      <c r="R199" s="61">
        <f>SUM(R184:R198)</f>
        <v>27</v>
      </c>
      <c r="S199" s="63">
        <f t="shared" si="200"/>
        <v>0.51851851851851849</v>
      </c>
      <c r="T199" s="61">
        <f>SUM(T184:T198)</f>
        <v>14</v>
      </c>
      <c r="U199" s="61">
        <f>SUM(U184:U198)</f>
        <v>49</v>
      </c>
      <c r="V199" s="61">
        <f>SUM(V184:V198)</f>
        <v>5</v>
      </c>
      <c r="W199" s="61">
        <f>SUM(W184:W198)</f>
        <v>4</v>
      </c>
      <c r="X199" s="61">
        <f>SUM(X184:X198)</f>
        <v>10</v>
      </c>
      <c r="Y199" s="61">
        <f>SUM(Y184:Y198)</f>
        <v>14</v>
      </c>
      <c r="Z199" s="61">
        <f>SUM(Z184:Z198)</f>
        <v>14</v>
      </c>
      <c r="AA199" s="61">
        <f>SUM(AA184:AA198)</f>
        <v>10</v>
      </c>
      <c r="AB199" s="61">
        <f>SUM(AB184:AB198)</f>
        <v>0</v>
      </c>
      <c r="AC199" s="61">
        <f>SUM(AC184:AC198)</f>
        <v>0</v>
      </c>
      <c r="AD199" s="79"/>
    </row>
    <row r="201" spans="1:30" ht="57">
      <c r="O201" s="56" t="str">
        <f>O$2</f>
        <v xml:space="preserve">2011-12 Lakeland Eagle Jr. Varsity Game Totals    </v>
      </c>
    </row>
    <row r="202" spans="1:30" ht="23.25">
      <c r="O202" s="47" t="s">
        <v>72</v>
      </c>
    </row>
    <row r="206" spans="1:30" ht="47.1" customHeight="1">
      <c r="A206" s="49" t="s">
        <v>0</v>
      </c>
      <c r="B206" s="49" t="s">
        <v>1</v>
      </c>
      <c r="C206" s="49" t="s">
        <v>55</v>
      </c>
      <c r="D206" s="49" t="s">
        <v>5</v>
      </c>
      <c r="E206" s="49" t="s">
        <v>6</v>
      </c>
      <c r="F206" s="49" t="s">
        <v>7</v>
      </c>
      <c r="G206" s="55" t="s">
        <v>13</v>
      </c>
      <c r="H206" s="50" t="s">
        <v>15</v>
      </c>
      <c r="I206" s="50" t="s">
        <v>28</v>
      </c>
      <c r="J206" s="50" t="s">
        <v>29</v>
      </c>
      <c r="K206" s="50" t="s">
        <v>27</v>
      </c>
      <c r="L206" s="50" t="s">
        <v>30</v>
      </c>
      <c r="M206" s="50" t="s">
        <v>35</v>
      </c>
      <c r="N206" s="50" t="s">
        <v>36</v>
      </c>
      <c r="O206" s="50" t="s">
        <v>37</v>
      </c>
      <c r="P206" s="50" t="s">
        <v>38</v>
      </c>
      <c r="Q206" s="49" t="s">
        <v>9</v>
      </c>
      <c r="R206" s="49" t="s">
        <v>8</v>
      </c>
      <c r="S206" s="55" t="s">
        <v>14</v>
      </c>
      <c r="T206" s="50" t="s">
        <v>16</v>
      </c>
      <c r="U206" s="50" t="s">
        <v>17</v>
      </c>
      <c r="V206" s="49" t="s">
        <v>43</v>
      </c>
      <c r="W206" s="50" t="s">
        <v>39</v>
      </c>
      <c r="X206" s="50" t="s">
        <v>40</v>
      </c>
      <c r="Y206" s="50" t="s">
        <v>41</v>
      </c>
      <c r="Z206" s="49" t="s">
        <v>10</v>
      </c>
      <c r="AA206" s="49" t="s">
        <v>11</v>
      </c>
      <c r="AB206" s="49" t="s">
        <v>12</v>
      </c>
      <c r="AC206" s="49" t="s">
        <v>42</v>
      </c>
      <c r="AD206" s="66"/>
    </row>
    <row r="207" spans="1:30" ht="47.1" customHeight="1">
      <c r="A207" s="51">
        <f>A$7</f>
        <v>4</v>
      </c>
      <c r="B207" s="54" t="str">
        <f>B$7</f>
        <v>Brotherton</v>
      </c>
      <c r="C207" s="51">
        <v>0</v>
      </c>
      <c r="D207" s="51">
        <v>0</v>
      </c>
      <c r="E207" s="51">
        <v>0</v>
      </c>
      <c r="F207" s="51">
        <v>0</v>
      </c>
      <c r="G207" s="52">
        <f>IF(F207&gt;0,E207/F207,0)</f>
        <v>0</v>
      </c>
      <c r="H207" s="51">
        <f>E207*2</f>
        <v>0</v>
      </c>
      <c r="I207" s="51">
        <v>0</v>
      </c>
      <c r="J207" s="51">
        <v>0</v>
      </c>
      <c r="K207" s="52">
        <f>IF(J207&gt;0,I207/J207,0)</f>
        <v>0</v>
      </c>
      <c r="L207" s="51">
        <f>I207*3</f>
        <v>0</v>
      </c>
      <c r="M207" s="51">
        <f>E207+I207</f>
        <v>0</v>
      </c>
      <c r="N207" s="51">
        <f>F207+J207</f>
        <v>0</v>
      </c>
      <c r="O207" s="52">
        <f>IF(N207&gt;0,M207/N207,0)</f>
        <v>0</v>
      </c>
      <c r="P207" s="51">
        <f>L207+H207</f>
        <v>0</v>
      </c>
      <c r="Q207" s="51">
        <v>0</v>
      </c>
      <c r="R207" s="51">
        <v>0</v>
      </c>
      <c r="S207" s="52">
        <f>IF(R207&gt;0,Q207/R207,0)</f>
        <v>0</v>
      </c>
      <c r="T207" s="51">
        <f>Q207</f>
        <v>0</v>
      </c>
      <c r="U207" s="51">
        <f>H207+T207+L207</f>
        <v>0</v>
      </c>
      <c r="V207" s="51">
        <v>0</v>
      </c>
      <c r="W207" s="51">
        <v>0</v>
      </c>
      <c r="X207" s="51">
        <v>0</v>
      </c>
      <c r="Y207" s="51">
        <f t="shared" ref="Y207:Y221" si="203">W207+X207</f>
        <v>0</v>
      </c>
      <c r="Z207" s="51">
        <v>0</v>
      </c>
      <c r="AA207" s="51">
        <v>0</v>
      </c>
      <c r="AB207" s="51">
        <v>0</v>
      </c>
      <c r="AC207" s="51">
        <v>0</v>
      </c>
      <c r="AD207" s="77"/>
    </row>
    <row r="208" spans="1:30" ht="47.1" customHeight="1">
      <c r="A208" s="61">
        <f>A$8</f>
        <v>44</v>
      </c>
      <c r="B208" s="62" t="str">
        <f>B$8</f>
        <v>Brown</v>
      </c>
      <c r="C208" s="61">
        <v>1</v>
      </c>
      <c r="D208" s="61">
        <v>2</v>
      </c>
      <c r="E208" s="61">
        <v>0</v>
      </c>
      <c r="F208" s="61">
        <v>1</v>
      </c>
      <c r="G208" s="63">
        <f t="shared" ref="G208:G222" si="204">IF(F208&gt;0,E208/F208,0)</f>
        <v>0</v>
      </c>
      <c r="H208" s="61">
        <f t="shared" ref="H208:H221" si="205">E208*2</f>
        <v>0</v>
      </c>
      <c r="I208" s="61">
        <v>0</v>
      </c>
      <c r="J208" s="61">
        <v>0</v>
      </c>
      <c r="K208" s="63">
        <f t="shared" ref="K208:K221" si="206">IF(J208&gt;0,I208/J208,0)</f>
        <v>0</v>
      </c>
      <c r="L208" s="61">
        <f t="shared" ref="L208:L221" si="207">I208*3</f>
        <v>0</v>
      </c>
      <c r="M208" s="61">
        <f t="shared" ref="M208:M219" si="208">E208+I208</f>
        <v>0</v>
      </c>
      <c r="N208" s="61">
        <f t="shared" ref="N208:N219" si="209">F208+J208</f>
        <v>1</v>
      </c>
      <c r="O208" s="63">
        <f t="shared" ref="O208:O221" si="210">IF(N208&gt;0,M208/N208,0)</f>
        <v>0</v>
      </c>
      <c r="P208" s="61">
        <f t="shared" ref="P208:P221" si="211">L208+H208</f>
        <v>0</v>
      </c>
      <c r="Q208" s="61">
        <v>0</v>
      </c>
      <c r="R208" s="61">
        <v>0</v>
      </c>
      <c r="S208" s="63">
        <f t="shared" ref="S208:S222" si="212">IF(R208&gt;0,Q208/R208,0)</f>
        <v>0</v>
      </c>
      <c r="T208" s="61">
        <f t="shared" ref="T208:T221" si="213">Q208</f>
        <v>0</v>
      </c>
      <c r="U208" s="61">
        <f t="shared" ref="U208:U221" si="214">H208+T208+L208</f>
        <v>0</v>
      </c>
      <c r="V208" s="61">
        <v>0</v>
      </c>
      <c r="W208" s="61">
        <v>0</v>
      </c>
      <c r="X208" s="61">
        <v>1</v>
      </c>
      <c r="Y208" s="61">
        <f t="shared" si="203"/>
        <v>1</v>
      </c>
      <c r="Z208" s="61">
        <v>0</v>
      </c>
      <c r="AA208" s="61">
        <v>1</v>
      </c>
      <c r="AB208" s="61">
        <v>0</v>
      </c>
      <c r="AC208" s="61">
        <v>0</v>
      </c>
      <c r="AD208" s="77"/>
    </row>
    <row r="209" spans="1:30" ht="47.1" customHeight="1">
      <c r="A209" s="51">
        <f>A$9</f>
        <v>25</v>
      </c>
      <c r="B209" s="54" t="str">
        <f>B$9</f>
        <v>Ells</v>
      </c>
      <c r="C209" s="51">
        <v>1</v>
      </c>
      <c r="D209" s="51">
        <v>0</v>
      </c>
      <c r="E209" s="51">
        <v>1</v>
      </c>
      <c r="F209" s="51">
        <v>6</v>
      </c>
      <c r="G209" s="52">
        <f t="shared" si="204"/>
        <v>0.16666666666666666</v>
      </c>
      <c r="H209" s="51">
        <f t="shared" si="205"/>
        <v>2</v>
      </c>
      <c r="I209" s="51">
        <v>2</v>
      </c>
      <c r="J209" s="51">
        <v>3</v>
      </c>
      <c r="K209" s="52">
        <f t="shared" si="206"/>
        <v>0.66666666666666663</v>
      </c>
      <c r="L209" s="51">
        <f t="shared" si="207"/>
        <v>6</v>
      </c>
      <c r="M209" s="51">
        <f t="shared" si="208"/>
        <v>3</v>
      </c>
      <c r="N209" s="51">
        <f t="shared" si="209"/>
        <v>9</v>
      </c>
      <c r="O209" s="52">
        <f t="shared" si="210"/>
        <v>0.33333333333333331</v>
      </c>
      <c r="P209" s="51">
        <f t="shared" si="211"/>
        <v>8</v>
      </c>
      <c r="Q209" s="51">
        <v>8</v>
      </c>
      <c r="R209" s="51">
        <v>10</v>
      </c>
      <c r="S209" s="52">
        <f t="shared" si="212"/>
        <v>0.8</v>
      </c>
      <c r="T209" s="51">
        <f t="shared" si="213"/>
        <v>8</v>
      </c>
      <c r="U209" s="51">
        <f t="shared" si="214"/>
        <v>16</v>
      </c>
      <c r="V209" s="51">
        <v>1</v>
      </c>
      <c r="W209" s="51">
        <v>1</v>
      </c>
      <c r="X209" s="51">
        <v>1</v>
      </c>
      <c r="Y209" s="51">
        <f t="shared" si="203"/>
        <v>2</v>
      </c>
      <c r="Z209" s="51">
        <v>0</v>
      </c>
      <c r="AA209" s="51">
        <v>1</v>
      </c>
      <c r="AB209" s="51">
        <v>0</v>
      </c>
      <c r="AC209" s="51">
        <v>0</v>
      </c>
      <c r="AD209" s="78"/>
    </row>
    <row r="210" spans="1:30" ht="47.1" customHeight="1">
      <c r="A210" s="61">
        <f>A$10</f>
        <v>3</v>
      </c>
      <c r="B210" s="62" t="str">
        <f>B$10</f>
        <v>Fekaris</v>
      </c>
      <c r="C210" s="61">
        <v>1</v>
      </c>
      <c r="D210" s="61">
        <v>0</v>
      </c>
      <c r="E210" s="61">
        <v>0</v>
      </c>
      <c r="F210" s="61">
        <v>0</v>
      </c>
      <c r="G210" s="63">
        <f t="shared" si="204"/>
        <v>0</v>
      </c>
      <c r="H210" s="61">
        <f t="shared" si="205"/>
        <v>0</v>
      </c>
      <c r="I210" s="61">
        <v>0</v>
      </c>
      <c r="J210" s="61">
        <v>0</v>
      </c>
      <c r="K210" s="63">
        <f t="shared" si="206"/>
        <v>0</v>
      </c>
      <c r="L210" s="61">
        <f t="shared" si="207"/>
        <v>0</v>
      </c>
      <c r="M210" s="61">
        <f t="shared" si="208"/>
        <v>0</v>
      </c>
      <c r="N210" s="61">
        <f t="shared" si="209"/>
        <v>0</v>
      </c>
      <c r="O210" s="63">
        <f t="shared" si="210"/>
        <v>0</v>
      </c>
      <c r="P210" s="61">
        <f t="shared" si="211"/>
        <v>0</v>
      </c>
      <c r="Q210" s="61">
        <v>0</v>
      </c>
      <c r="R210" s="61">
        <v>0</v>
      </c>
      <c r="S210" s="63">
        <f t="shared" si="212"/>
        <v>0</v>
      </c>
      <c r="T210" s="61">
        <f t="shared" si="213"/>
        <v>0</v>
      </c>
      <c r="U210" s="61">
        <f t="shared" si="214"/>
        <v>0</v>
      </c>
      <c r="V210" s="61">
        <v>0</v>
      </c>
      <c r="W210" s="61">
        <v>0</v>
      </c>
      <c r="X210" s="61">
        <v>0</v>
      </c>
      <c r="Y210" s="61">
        <f t="shared" si="203"/>
        <v>0</v>
      </c>
      <c r="Z210" s="61">
        <v>0</v>
      </c>
      <c r="AA210" s="61">
        <v>0</v>
      </c>
      <c r="AB210" s="61">
        <v>0</v>
      </c>
      <c r="AC210" s="61">
        <v>0</v>
      </c>
      <c r="AD210" s="78"/>
    </row>
    <row r="211" spans="1:30" ht="47.1" customHeight="1">
      <c r="A211" s="51">
        <f>A$11</f>
        <v>53</v>
      </c>
      <c r="B211" s="54" t="str">
        <f>B$11</f>
        <v>Jespersen</v>
      </c>
      <c r="C211" s="51">
        <v>1</v>
      </c>
      <c r="D211" s="51">
        <v>0</v>
      </c>
      <c r="E211" s="51">
        <v>0</v>
      </c>
      <c r="F211" s="51">
        <v>0</v>
      </c>
      <c r="G211" s="52">
        <f t="shared" si="204"/>
        <v>0</v>
      </c>
      <c r="H211" s="51">
        <f t="shared" si="205"/>
        <v>0</v>
      </c>
      <c r="I211" s="51">
        <v>0</v>
      </c>
      <c r="J211" s="51">
        <v>0</v>
      </c>
      <c r="K211" s="52">
        <f t="shared" si="206"/>
        <v>0</v>
      </c>
      <c r="L211" s="51">
        <f t="shared" si="207"/>
        <v>0</v>
      </c>
      <c r="M211" s="51">
        <f t="shared" si="208"/>
        <v>0</v>
      </c>
      <c r="N211" s="51">
        <f t="shared" si="209"/>
        <v>0</v>
      </c>
      <c r="O211" s="52">
        <f t="shared" si="210"/>
        <v>0</v>
      </c>
      <c r="P211" s="51">
        <f t="shared" si="211"/>
        <v>0</v>
      </c>
      <c r="Q211" s="51">
        <v>0</v>
      </c>
      <c r="R211" s="51">
        <v>0</v>
      </c>
      <c r="S211" s="52">
        <f t="shared" si="212"/>
        <v>0</v>
      </c>
      <c r="T211" s="51">
        <f t="shared" si="213"/>
        <v>0</v>
      </c>
      <c r="U211" s="51">
        <f t="shared" si="214"/>
        <v>0</v>
      </c>
      <c r="V211" s="51">
        <v>0</v>
      </c>
      <c r="W211" s="51">
        <v>0</v>
      </c>
      <c r="X211" s="51">
        <v>0</v>
      </c>
      <c r="Y211" s="51">
        <f t="shared" si="203"/>
        <v>0</v>
      </c>
      <c r="Z211" s="51">
        <v>0</v>
      </c>
      <c r="AA211" s="51">
        <v>0</v>
      </c>
      <c r="AB211" s="51">
        <v>0</v>
      </c>
      <c r="AC211" s="51">
        <v>0</v>
      </c>
      <c r="AD211" s="77"/>
    </row>
    <row r="212" spans="1:30" ht="47.1" customHeight="1">
      <c r="A212" s="61">
        <f>A$12</f>
        <v>31</v>
      </c>
      <c r="B212" s="62" t="str">
        <f>B$12</f>
        <v>Kleckner</v>
      </c>
      <c r="C212" s="61">
        <v>1</v>
      </c>
      <c r="D212" s="61">
        <v>0</v>
      </c>
      <c r="E212" s="61">
        <v>0</v>
      </c>
      <c r="F212" s="61">
        <v>1</v>
      </c>
      <c r="G212" s="63">
        <f t="shared" si="204"/>
        <v>0</v>
      </c>
      <c r="H212" s="61">
        <f t="shared" si="205"/>
        <v>0</v>
      </c>
      <c r="I212" s="61">
        <v>0</v>
      </c>
      <c r="J212" s="61">
        <v>0</v>
      </c>
      <c r="K212" s="63">
        <f t="shared" si="206"/>
        <v>0</v>
      </c>
      <c r="L212" s="61">
        <f t="shared" si="207"/>
        <v>0</v>
      </c>
      <c r="M212" s="61">
        <f t="shared" si="208"/>
        <v>0</v>
      </c>
      <c r="N212" s="61">
        <f t="shared" si="209"/>
        <v>1</v>
      </c>
      <c r="O212" s="63">
        <f t="shared" si="210"/>
        <v>0</v>
      </c>
      <c r="P212" s="61">
        <f t="shared" si="211"/>
        <v>0</v>
      </c>
      <c r="Q212" s="61">
        <v>0</v>
      </c>
      <c r="R212" s="61">
        <v>0</v>
      </c>
      <c r="S212" s="63">
        <f t="shared" si="212"/>
        <v>0</v>
      </c>
      <c r="T212" s="61">
        <f t="shared" si="213"/>
        <v>0</v>
      </c>
      <c r="U212" s="61">
        <f t="shared" si="214"/>
        <v>0</v>
      </c>
      <c r="V212" s="61">
        <v>0</v>
      </c>
      <c r="W212" s="61">
        <v>0</v>
      </c>
      <c r="X212" s="61">
        <v>1</v>
      </c>
      <c r="Y212" s="61">
        <f t="shared" si="203"/>
        <v>1</v>
      </c>
      <c r="Z212" s="61">
        <v>0</v>
      </c>
      <c r="AA212" s="61">
        <v>0</v>
      </c>
      <c r="AB212" s="61">
        <v>0</v>
      </c>
      <c r="AC212" s="61">
        <v>0</v>
      </c>
      <c r="AD212" s="78"/>
    </row>
    <row r="213" spans="1:30" ht="47.1" customHeight="1">
      <c r="A213" s="51">
        <f>A$13</f>
        <v>1</v>
      </c>
      <c r="B213" s="54" t="str">
        <f>B$13</f>
        <v>Lonergan</v>
      </c>
      <c r="C213" s="51">
        <v>1</v>
      </c>
      <c r="D213" s="51">
        <v>2</v>
      </c>
      <c r="E213" s="51">
        <v>1</v>
      </c>
      <c r="F213" s="51">
        <v>3</v>
      </c>
      <c r="G213" s="52">
        <f t="shared" si="204"/>
        <v>0.33333333333333331</v>
      </c>
      <c r="H213" s="51">
        <f t="shared" si="205"/>
        <v>2</v>
      </c>
      <c r="I213" s="51">
        <v>1</v>
      </c>
      <c r="J213" s="51">
        <v>2</v>
      </c>
      <c r="K213" s="52">
        <f t="shared" si="206"/>
        <v>0.5</v>
      </c>
      <c r="L213" s="51">
        <f t="shared" si="207"/>
        <v>3</v>
      </c>
      <c r="M213" s="51">
        <f t="shared" si="208"/>
        <v>2</v>
      </c>
      <c r="N213" s="51">
        <f t="shared" si="209"/>
        <v>5</v>
      </c>
      <c r="O213" s="52">
        <f t="shared" si="210"/>
        <v>0.4</v>
      </c>
      <c r="P213" s="51">
        <f t="shared" si="211"/>
        <v>5</v>
      </c>
      <c r="Q213" s="51">
        <v>8</v>
      </c>
      <c r="R213" s="51">
        <v>10</v>
      </c>
      <c r="S213" s="52">
        <f t="shared" si="212"/>
        <v>0.8</v>
      </c>
      <c r="T213" s="51">
        <f t="shared" si="213"/>
        <v>8</v>
      </c>
      <c r="U213" s="51">
        <f t="shared" si="214"/>
        <v>13</v>
      </c>
      <c r="V213" s="51">
        <v>0</v>
      </c>
      <c r="W213" s="51">
        <v>2</v>
      </c>
      <c r="X213" s="51">
        <v>1</v>
      </c>
      <c r="Y213" s="51">
        <f t="shared" si="203"/>
        <v>3</v>
      </c>
      <c r="Z213" s="51">
        <v>0</v>
      </c>
      <c r="AA213" s="51">
        <v>0</v>
      </c>
      <c r="AB213" s="51">
        <v>0</v>
      </c>
      <c r="AC213" s="51">
        <v>0</v>
      </c>
      <c r="AD213" s="77"/>
    </row>
    <row r="214" spans="1:30" ht="47.1" customHeight="1">
      <c r="A214" s="61">
        <f>A$14</f>
        <v>25</v>
      </c>
      <c r="B214" s="62" t="str">
        <f>B$14</f>
        <v>Menzel</v>
      </c>
      <c r="C214" s="61">
        <v>0</v>
      </c>
      <c r="D214" s="61">
        <v>0</v>
      </c>
      <c r="E214" s="61">
        <v>0</v>
      </c>
      <c r="F214" s="61">
        <v>0</v>
      </c>
      <c r="G214" s="63">
        <f t="shared" si="204"/>
        <v>0</v>
      </c>
      <c r="H214" s="61">
        <f t="shared" si="205"/>
        <v>0</v>
      </c>
      <c r="I214" s="61">
        <v>0</v>
      </c>
      <c r="J214" s="61">
        <v>0</v>
      </c>
      <c r="K214" s="63">
        <f t="shared" si="206"/>
        <v>0</v>
      </c>
      <c r="L214" s="61">
        <f t="shared" si="207"/>
        <v>0</v>
      </c>
      <c r="M214" s="61">
        <f t="shared" si="208"/>
        <v>0</v>
      </c>
      <c r="N214" s="61">
        <f t="shared" si="209"/>
        <v>0</v>
      </c>
      <c r="O214" s="63">
        <f t="shared" si="210"/>
        <v>0</v>
      </c>
      <c r="P214" s="61">
        <f t="shared" si="211"/>
        <v>0</v>
      </c>
      <c r="Q214" s="61">
        <v>0</v>
      </c>
      <c r="R214" s="61">
        <v>0</v>
      </c>
      <c r="S214" s="63">
        <f t="shared" si="212"/>
        <v>0</v>
      </c>
      <c r="T214" s="61">
        <f t="shared" si="213"/>
        <v>0</v>
      </c>
      <c r="U214" s="61">
        <f t="shared" si="214"/>
        <v>0</v>
      </c>
      <c r="V214" s="61">
        <v>0</v>
      </c>
      <c r="W214" s="61">
        <v>0</v>
      </c>
      <c r="X214" s="61">
        <v>0</v>
      </c>
      <c r="Y214" s="61">
        <f t="shared" si="203"/>
        <v>0</v>
      </c>
      <c r="Z214" s="61">
        <v>0</v>
      </c>
      <c r="AA214" s="61">
        <v>0</v>
      </c>
      <c r="AB214" s="61">
        <v>0</v>
      </c>
      <c r="AC214" s="61">
        <v>0</v>
      </c>
      <c r="AD214" s="77"/>
    </row>
    <row r="215" spans="1:30" ht="47.1" customHeight="1">
      <c r="A215" s="51">
        <f>A$15</f>
        <v>14</v>
      </c>
      <c r="B215" s="54" t="str">
        <f>B$15</f>
        <v>Osborne</v>
      </c>
      <c r="C215" s="51">
        <v>1</v>
      </c>
      <c r="D215" s="51">
        <v>3</v>
      </c>
      <c r="E215" s="51">
        <v>3</v>
      </c>
      <c r="F215" s="51">
        <v>14</v>
      </c>
      <c r="G215" s="52">
        <f t="shared" si="204"/>
        <v>0.21428571428571427</v>
      </c>
      <c r="H215" s="51">
        <f t="shared" si="205"/>
        <v>6</v>
      </c>
      <c r="I215" s="51">
        <v>0</v>
      </c>
      <c r="J215" s="51">
        <v>1</v>
      </c>
      <c r="K215" s="52">
        <f t="shared" si="206"/>
        <v>0</v>
      </c>
      <c r="L215" s="51">
        <f t="shared" si="207"/>
        <v>0</v>
      </c>
      <c r="M215" s="51">
        <f t="shared" si="208"/>
        <v>3</v>
      </c>
      <c r="N215" s="51">
        <f t="shared" si="209"/>
        <v>15</v>
      </c>
      <c r="O215" s="52">
        <f t="shared" si="210"/>
        <v>0.2</v>
      </c>
      <c r="P215" s="51">
        <f t="shared" si="211"/>
        <v>6</v>
      </c>
      <c r="Q215" s="51">
        <v>1</v>
      </c>
      <c r="R215" s="51">
        <v>3</v>
      </c>
      <c r="S215" s="52">
        <f t="shared" si="212"/>
        <v>0.33333333333333331</v>
      </c>
      <c r="T215" s="51">
        <f t="shared" si="213"/>
        <v>1</v>
      </c>
      <c r="U215" s="51">
        <f t="shared" si="214"/>
        <v>7</v>
      </c>
      <c r="V215" s="51">
        <v>0</v>
      </c>
      <c r="W215" s="51">
        <v>2</v>
      </c>
      <c r="X215" s="51">
        <v>4</v>
      </c>
      <c r="Y215" s="51">
        <f t="shared" si="203"/>
        <v>6</v>
      </c>
      <c r="Z215" s="51">
        <v>3</v>
      </c>
      <c r="AA215" s="51">
        <v>1</v>
      </c>
      <c r="AB215" s="51">
        <v>0</v>
      </c>
      <c r="AC215" s="51">
        <v>0</v>
      </c>
      <c r="AD215" s="77"/>
    </row>
    <row r="216" spans="1:30" ht="47.1" customHeight="1">
      <c r="A216" s="61">
        <f>A$16</f>
        <v>11</v>
      </c>
      <c r="B216" s="62" t="str">
        <f>B$16</f>
        <v>Papler</v>
      </c>
      <c r="C216" s="61">
        <v>1</v>
      </c>
      <c r="D216" s="61">
        <v>4</v>
      </c>
      <c r="E216" s="61">
        <v>0</v>
      </c>
      <c r="F216" s="61">
        <v>2</v>
      </c>
      <c r="G216" s="63">
        <f t="shared" si="204"/>
        <v>0</v>
      </c>
      <c r="H216" s="61">
        <f t="shared" si="205"/>
        <v>0</v>
      </c>
      <c r="I216" s="61">
        <v>0</v>
      </c>
      <c r="J216" s="61">
        <v>0</v>
      </c>
      <c r="K216" s="63">
        <f t="shared" si="206"/>
        <v>0</v>
      </c>
      <c r="L216" s="61">
        <f t="shared" si="207"/>
        <v>0</v>
      </c>
      <c r="M216" s="61">
        <f t="shared" si="208"/>
        <v>0</v>
      </c>
      <c r="N216" s="61">
        <f t="shared" si="209"/>
        <v>2</v>
      </c>
      <c r="O216" s="63">
        <f t="shared" si="210"/>
        <v>0</v>
      </c>
      <c r="P216" s="61">
        <f t="shared" si="211"/>
        <v>0</v>
      </c>
      <c r="Q216" s="61">
        <v>1</v>
      </c>
      <c r="R216" s="61">
        <v>2</v>
      </c>
      <c r="S216" s="63">
        <f t="shared" si="212"/>
        <v>0.5</v>
      </c>
      <c r="T216" s="61">
        <f t="shared" si="213"/>
        <v>1</v>
      </c>
      <c r="U216" s="61">
        <f t="shared" si="214"/>
        <v>1</v>
      </c>
      <c r="V216" s="61">
        <v>0</v>
      </c>
      <c r="W216" s="61">
        <v>3</v>
      </c>
      <c r="X216" s="61">
        <v>1</v>
      </c>
      <c r="Y216" s="61">
        <f t="shared" si="203"/>
        <v>4</v>
      </c>
      <c r="Z216" s="61">
        <v>2</v>
      </c>
      <c r="AA216" s="61">
        <v>5</v>
      </c>
      <c r="AB216" s="61">
        <v>0</v>
      </c>
      <c r="AC216" s="61">
        <v>0</v>
      </c>
      <c r="AD216" s="77"/>
    </row>
    <row r="217" spans="1:30" ht="47.1" customHeight="1">
      <c r="A217" s="51">
        <f>A$17</f>
        <v>35</v>
      </c>
      <c r="B217" s="54" t="str">
        <f>B$17</f>
        <v>Pistana</v>
      </c>
      <c r="C217" s="51">
        <v>1</v>
      </c>
      <c r="D217" s="51">
        <v>0</v>
      </c>
      <c r="E217" s="51">
        <v>0</v>
      </c>
      <c r="F217" s="51">
        <v>0</v>
      </c>
      <c r="G217" s="52">
        <f t="shared" si="204"/>
        <v>0</v>
      </c>
      <c r="H217" s="51">
        <f t="shared" si="205"/>
        <v>0</v>
      </c>
      <c r="I217" s="51">
        <v>0</v>
      </c>
      <c r="J217" s="51">
        <v>0</v>
      </c>
      <c r="K217" s="52">
        <f t="shared" si="206"/>
        <v>0</v>
      </c>
      <c r="L217" s="51">
        <f t="shared" si="207"/>
        <v>0</v>
      </c>
      <c r="M217" s="51">
        <f t="shared" si="208"/>
        <v>0</v>
      </c>
      <c r="N217" s="51">
        <f t="shared" si="209"/>
        <v>0</v>
      </c>
      <c r="O217" s="52">
        <f t="shared" si="210"/>
        <v>0</v>
      </c>
      <c r="P217" s="51">
        <f t="shared" si="211"/>
        <v>0</v>
      </c>
      <c r="Q217" s="51">
        <v>0</v>
      </c>
      <c r="R217" s="51">
        <v>0</v>
      </c>
      <c r="S217" s="52">
        <f t="shared" si="212"/>
        <v>0</v>
      </c>
      <c r="T217" s="51">
        <f t="shared" si="213"/>
        <v>0</v>
      </c>
      <c r="U217" s="51">
        <f t="shared" si="214"/>
        <v>0</v>
      </c>
      <c r="V217" s="51">
        <v>0</v>
      </c>
      <c r="W217" s="51">
        <v>0</v>
      </c>
      <c r="X217" s="51">
        <v>0</v>
      </c>
      <c r="Y217" s="51">
        <f t="shared" si="203"/>
        <v>0</v>
      </c>
      <c r="Z217" s="51">
        <v>0</v>
      </c>
      <c r="AA217" s="51">
        <v>0</v>
      </c>
      <c r="AB217" s="51">
        <v>0</v>
      </c>
      <c r="AC217" s="51">
        <v>0</v>
      </c>
      <c r="AD217" s="77"/>
    </row>
    <row r="218" spans="1:30" ht="47.1" customHeight="1">
      <c r="A218" s="61">
        <f>A$18</f>
        <v>21</v>
      </c>
      <c r="B218" s="62" t="str">
        <f>B$18</f>
        <v>Snoek</v>
      </c>
      <c r="C218" s="61">
        <v>1</v>
      </c>
      <c r="D218" s="61">
        <v>4</v>
      </c>
      <c r="E218" s="61">
        <v>4</v>
      </c>
      <c r="F218" s="61">
        <v>6</v>
      </c>
      <c r="G218" s="63">
        <f t="shared" si="204"/>
        <v>0.66666666666666663</v>
      </c>
      <c r="H218" s="61">
        <f t="shared" si="205"/>
        <v>8</v>
      </c>
      <c r="I218" s="61">
        <v>0</v>
      </c>
      <c r="J218" s="61">
        <v>0</v>
      </c>
      <c r="K218" s="63">
        <f t="shared" si="206"/>
        <v>0</v>
      </c>
      <c r="L218" s="61">
        <f t="shared" si="207"/>
        <v>0</v>
      </c>
      <c r="M218" s="61">
        <f t="shared" si="208"/>
        <v>4</v>
      </c>
      <c r="N218" s="61">
        <f t="shared" si="209"/>
        <v>6</v>
      </c>
      <c r="O218" s="63">
        <f t="shared" si="210"/>
        <v>0.66666666666666663</v>
      </c>
      <c r="P218" s="61">
        <f t="shared" si="211"/>
        <v>8</v>
      </c>
      <c r="Q218" s="61">
        <v>0</v>
      </c>
      <c r="R218" s="61">
        <v>1</v>
      </c>
      <c r="S218" s="63">
        <f t="shared" si="212"/>
        <v>0</v>
      </c>
      <c r="T218" s="61">
        <f t="shared" si="213"/>
        <v>0</v>
      </c>
      <c r="U218" s="61">
        <f t="shared" si="214"/>
        <v>8</v>
      </c>
      <c r="V218" s="61">
        <v>1</v>
      </c>
      <c r="W218" s="61">
        <v>1</v>
      </c>
      <c r="X218" s="61">
        <v>0</v>
      </c>
      <c r="Y218" s="61">
        <f t="shared" si="203"/>
        <v>1</v>
      </c>
      <c r="Z218" s="61">
        <v>0</v>
      </c>
      <c r="AA218" s="61">
        <v>1</v>
      </c>
      <c r="AB218" s="61">
        <v>0</v>
      </c>
      <c r="AC218" s="61">
        <v>0</v>
      </c>
      <c r="AD218" s="78"/>
    </row>
    <row r="219" spans="1:30" ht="47.1" customHeight="1">
      <c r="A219" s="51">
        <f>A$19</f>
        <v>5</v>
      </c>
      <c r="B219" s="54" t="str">
        <f>B$19</f>
        <v>Stolar</v>
      </c>
      <c r="C219" s="51">
        <v>1</v>
      </c>
      <c r="D219" s="51">
        <v>0</v>
      </c>
      <c r="E219" s="51">
        <v>0</v>
      </c>
      <c r="F219" s="51">
        <v>0</v>
      </c>
      <c r="G219" s="52">
        <f t="shared" si="204"/>
        <v>0</v>
      </c>
      <c r="H219" s="51">
        <f t="shared" si="205"/>
        <v>0</v>
      </c>
      <c r="I219" s="51">
        <v>0</v>
      </c>
      <c r="J219" s="51">
        <v>0</v>
      </c>
      <c r="K219" s="52">
        <f t="shared" si="206"/>
        <v>0</v>
      </c>
      <c r="L219" s="51">
        <f t="shared" si="207"/>
        <v>0</v>
      </c>
      <c r="M219" s="51">
        <f t="shared" si="208"/>
        <v>0</v>
      </c>
      <c r="N219" s="51">
        <f t="shared" si="209"/>
        <v>0</v>
      </c>
      <c r="O219" s="52">
        <f t="shared" si="210"/>
        <v>0</v>
      </c>
      <c r="P219" s="51">
        <f t="shared" si="211"/>
        <v>0</v>
      </c>
      <c r="Q219" s="51">
        <v>0</v>
      </c>
      <c r="R219" s="51">
        <v>0</v>
      </c>
      <c r="S219" s="52">
        <f t="shared" si="212"/>
        <v>0</v>
      </c>
      <c r="T219" s="51">
        <f t="shared" si="213"/>
        <v>0</v>
      </c>
      <c r="U219" s="51">
        <f t="shared" si="214"/>
        <v>0</v>
      </c>
      <c r="V219" s="51">
        <v>0</v>
      </c>
      <c r="W219" s="51">
        <v>0</v>
      </c>
      <c r="X219" s="51">
        <v>0</v>
      </c>
      <c r="Y219" s="51">
        <f t="shared" si="203"/>
        <v>0</v>
      </c>
      <c r="Z219" s="51">
        <v>0</v>
      </c>
      <c r="AA219" s="51">
        <v>0</v>
      </c>
      <c r="AB219" s="51">
        <v>0</v>
      </c>
      <c r="AC219" s="51">
        <v>0</v>
      </c>
      <c r="AD219" s="77"/>
    </row>
    <row r="220" spans="1:30" ht="47.1" customHeight="1">
      <c r="A220" s="61">
        <f>A$20</f>
        <v>23</v>
      </c>
      <c r="B220" s="62" t="str">
        <f>B$20</f>
        <v>Woodbeck</v>
      </c>
      <c r="C220" s="61">
        <v>1</v>
      </c>
      <c r="D220" s="61">
        <v>0</v>
      </c>
      <c r="E220" s="61">
        <v>3</v>
      </c>
      <c r="F220" s="61">
        <v>5</v>
      </c>
      <c r="G220" s="63">
        <f t="shared" si="204"/>
        <v>0.6</v>
      </c>
      <c r="H220" s="61">
        <f t="shared" si="205"/>
        <v>6</v>
      </c>
      <c r="I220" s="61">
        <v>0</v>
      </c>
      <c r="J220" s="61">
        <v>0</v>
      </c>
      <c r="K220" s="63">
        <f t="shared" si="206"/>
        <v>0</v>
      </c>
      <c r="L220" s="61">
        <f t="shared" si="207"/>
        <v>0</v>
      </c>
      <c r="M220" s="61">
        <v>4</v>
      </c>
      <c r="N220" s="61">
        <v>7</v>
      </c>
      <c r="O220" s="63">
        <f t="shared" si="210"/>
        <v>0.5714285714285714</v>
      </c>
      <c r="P220" s="61">
        <f t="shared" si="211"/>
        <v>6</v>
      </c>
      <c r="Q220" s="61">
        <v>4</v>
      </c>
      <c r="R220" s="61">
        <v>7</v>
      </c>
      <c r="S220" s="63">
        <f t="shared" si="212"/>
        <v>0.5714285714285714</v>
      </c>
      <c r="T220" s="61">
        <f t="shared" si="213"/>
        <v>4</v>
      </c>
      <c r="U220" s="61">
        <f t="shared" si="214"/>
        <v>10</v>
      </c>
      <c r="V220" s="61">
        <v>0</v>
      </c>
      <c r="W220" s="61">
        <v>1</v>
      </c>
      <c r="X220" s="61">
        <v>3</v>
      </c>
      <c r="Y220" s="61">
        <f t="shared" si="203"/>
        <v>4</v>
      </c>
      <c r="Z220" s="61">
        <v>0</v>
      </c>
      <c r="AA220" s="61">
        <v>1</v>
      </c>
      <c r="AB220" s="61">
        <v>0</v>
      </c>
      <c r="AC220" s="61">
        <v>0</v>
      </c>
      <c r="AD220" s="77"/>
    </row>
    <row r="221" spans="1:30" ht="47.1" customHeight="1">
      <c r="A221" s="51">
        <f>A$21</f>
        <v>14</v>
      </c>
      <c r="B221" s="51" t="str">
        <f>B$21</f>
        <v>Zutanis</v>
      </c>
      <c r="C221" s="51">
        <v>0</v>
      </c>
      <c r="D221" s="51">
        <v>0</v>
      </c>
      <c r="E221" s="51">
        <v>0</v>
      </c>
      <c r="F221" s="51">
        <v>0</v>
      </c>
      <c r="G221" s="52">
        <f t="shared" si="204"/>
        <v>0</v>
      </c>
      <c r="H221" s="51">
        <f t="shared" si="205"/>
        <v>0</v>
      </c>
      <c r="I221" s="51">
        <v>0</v>
      </c>
      <c r="J221" s="51">
        <v>0</v>
      </c>
      <c r="K221" s="52">
        <f t="shared" si="206"/>
        <v>0</v>
      </c>
      <c r="L221" s="51">
        <f t="shared" si="207"/>
        <v>0</v>
      </c>
      <c r="M221" s="51">
        <f t="shared" ref="M221" si="215">E221+I221</f>
        <v>0</v>
      </c>
      <c r="N221" s="51">
        <f t="shared" ref="N221" si="216">F221+J221</f>
        <v>0</v>
      </c>
      <c r="O221" s="52">
        <f t="shared" si="210"/>
        <v>0</v>
      </c>
      <c r="P221" s="51">
        <f t="shared" si="211"/>
        <v>0</v>
      </c>
      <c r="Q221" s="51">
        <v>0</v>
      </c>
      <c r="R221" s="51">
        <v>0</v>
      </c>
      <c r="S221" s="52">
        <f t="shared" si="212"/>
        <v>0</v>
      </c>
      <c r="T221" s="51">
        <f t="shared" si="213"/>
        <v>0</v>
      </c>
      <c r="U221" s="51">
        <f t="shared" si="214"/>
        <v>0</v>
      </c>
      <c r="V221" s="51">
        <v>0</v>
      </c>
      <c r="W221" s="51">
        <v>0</v>
      </c>
      <c r="X221" s="51">
        <v>0</v>
      </c>
      <c r="Y221" s="51">
        <f t="shared" si="203"/>
        <v>0</v>
      </c>
      <c r="Z221" s="51">
        <v>0</v>
      </c>
      <c r="AA221" s="51">
        <v>0</v>
      </c>
      <c r="AB221" s="51">
        <v>0</v>
      </c>
      <c r="AC221" s="51">
        <v>0</v>
      </c>
      <c r="AD221" s="77"/>
    </row>
    <row r="222" spans="1:30" ht="47.1" customHeight="1">
      <c r="A222" s="65"/>
      <c r="B222" s="131" t="s">
        <v>63</v>
      </c>
      <c r="C222" s="61">
        <f>SUM(C207:C221)</f>
        <v>12</v>
      </c>
      <c r="D222" s="61">
        <f>SUM(D207:D221)</f>
        <v>15</v>
      </c>
      <c r="E222" s="61">
        <f>SUM(E207:E221)</f>
        <v>12</v>
      </c>
      <c r="F222" s="61">
        <f>SUM(F207:F221)</f>
        <v>38</v>
      </c>
      <c r="G222" s="63">
        <f t="shared" si="204"/>
        <v>0.31578947368421051</v>
      </c>
      <c r="H222" s="61">
        <f>SUM(H207:H221)</f>
        <v>24</v>
      </c>
      <c r="I222" s="61">
        <f>SUM(I207:I221)</f>
        <v>3</v>
      </c>
      <c r="J222" s="61">
        <f>SUM(J207:J221)</f>
        <v>6</v>
      </c>
      <c r="K222" s="63">
        <f>IF(J222&gt;0,I222/J222,0)</f>
        <v>0.5</v>
      </c>
      <c r="L222" s="61">
        <f>SUM(L207:L221)</f>
        <v>9</v>
      </c>
      <c r="M222" s="61">
        <f>SUM(M207:M221)</f>
        <v>16</v>
      </c>
      <c r="N222" s="61">
        <f>SUM(N207:N221)</f>
        <v>46</v>
      </c>
      <c r="O222" s="63">
        <f>IF(N222&gt;0,M222/N222,0)</f>
        <v>0.34782608695652173</v>
      </c>
      <c r="P222" s="61">
        <f>SUM(P207:P221)</f>
        <v>33</v>
      </c>
      <c r="Q222" s="61">
        <f>SUM(Q207:Q221)</f>
        <v>22</v>
      </c>
      <c r="R222" s="61">
        <f>SUM(R207:R221)</f>
        <v>33</v>
      </c>
      <c r="S222" s="63">
        <f t="shared" si="212"/>
        <v>0.66666666666666663</v>
      </c>
      <c r="T222" s="61">
        <f>SUM(T207:T221)</f>
        <v>22</v>
      </c>
      <c r="U222" s="61">
        <f>SUM(U207:U221)</f>
        <v>55</v>
      </c>
      <c r="V222" s="61">
        <f>SUM(V207:V221)</f>
        <v>2</v>
      </c>
      <c r="W222" s="61">
        <f>SUM(W207:W221)</f>
        <v>10</v>
      </c>
      <c r="X222" s="61">
        <f>SUM(X207:X221)</f>
        <v>12</v>
      </c>
      <c r="Y222" s="61">
        <f>SUM(Y207:Y221)</f>
        <v>22</v>
      </c>
      <c r="Z222" s="61">
        <f>SUM(Z207:Z221)</f>
        <v>5</v>
      </c>
      <c r="AA222" s="61">
        <f>SUM(AA207:AA221)</f>
        <v>10</v>
      </c>
      <c r="AB222" s="61">
        <f>SUM(AB207:AB221)</f>
        <v>0</v>
      </c>
      <c r="AC222" s="61">
        <f>SUM(AC207:AC221)</f>
        <v>0</v>
      </c>
      <c r="AD222" s="79"/>
    </row>
    <row r="224" spans="1:30" ht="57">
      <c r="O224" s="56" t="str">
        <f>O$2</f>
        <v xml:space="preserve">2011-12 Lakeland Eagle Jr. Varsity Game Totals    </v>
      </c>
    </row>
    <row r="225" spans="1:29" ht="23.25">
      <c r="O225" s="47" t="s">
        <v>100</v>
      </c>
    </row>
    <row r="229" spans="1:29" ht="47.1" customHeight="1">
      <c r="A229" s="49" t="s">
        <v>0</v>
      </c>
      <c r="B229" s="49" t="s">
        <v>1</v>
      </c>
      <c r="C229" s="49" t="s">
        <v>55</v>
      </c>
      <c r="D229" s="49" t="s">
        <v>5</v>
      </c>
      <c r="E229" s="49" t="s">
        <v>6</v>
      </c>
      <c r="F229" s="49" t="s">
        <v>7</v>
      </c>
      <c r="G229" s="55" t="s">
        <v>13</v>
      </c>
      <c r="H229" s="50" t="s">
        <v>15</v>
      </c>
      <c r="I229" s="50" t="s">
        <v>28</v>
      </c>
      <c r="J229" s="50" t="s">
        <v>29</v>
      </c>
      <c r="K229" s="50" t="s">
        <v>27</v>
      </c>
      <c r="L229" s="50" t="s">
        <v>30</v>
      </c>
      <c r="M229" s="50" t="s">
        <v>35</v>
      </c>
      <c r="N229" s="50" t="s">
        <v>36</v>
      </c>
      <c r="O229" s="50" t="s">
        <v>37</v>
      </c>
      <c r="P229" s="50" t="s">
        <v>38</v>
      </c>
      <c r="Q229" s="49" t="s">
        <v>9</v>
      </c>
      <c r="R229" s="49" t="s">
        <v>8</v>
      </c>
      <c r="S229" s="55" t="s">
        <v>14</v>
      </c>
      <c r="T229" s="50" t="s">
        <v>16</v>
      </c>
      <c r="U229" s="50" t="s">
        <v>17</v>
      </c>
      <c r="V229" s="49" t="s">
        <v>43</v>
      </c>
      <c r="W229" s="50" t="s">
        <v>39</v>
      </c>
      <c r="X229" s="50" t="s">
        <v>40</v>
      </c>
      <c r="Y229" s="50" t="s">
        <v>41</v>
      </c>
      <c r="Z229" s="49" t="s">
        <v>10</v>
      </c>
      <c r="AA229" s="49" t="s">
        <v>11</v>
      </c>
      <c r="AB229" s="49" t="s">
        <v>12</v>
      </c>
      <c r="AC229" s="49" t="s">
        <v>42</v>
      </c>
    </row>
    <row r="230" spans="1:29" ht="47.1" customHeight="1">
      <c r="A230" s="51">
        <f>A$7</f>
        <v>4</v>
      </c>
      <c r="B230" s="54" t="str">
        <f>B$7</f>
        <v>Brotherton</v>
      </c>
      <c r="C230" s="51">
        <v>0</v>
      </c>
      <c r="D230" s="51">
        <v>0</v>
      </c>
      <c r="E230" s="51">
        <v>0</v>
      </c>
      <c r="F230" s="51">
        <v>0</v>
      </c>
      <c r="G230" s="52">
        <f>IF(F230&gt;0,E230/F230,0)</f>
        <v>0</v>
      </c>
      <c r="H230" s="51">
        <f>E230*2</f>
        <v>0</v>
      </c>
      <c r="I230" s="51">
        <v>0</v>
      </c>
      <c r="J230" s="51">
        <v>0</v>
      </c>
      <c r="K230" s="52">
        <f>IF(J230&gt;0,I230/J230,0)</f>
        <v>0</v>
      </c>
      <c r="L230" s="51">
        <f>I230*3</f>
        <v>0</v>
      </c>
      <c r="M230" s="51">
        <f>E230+I230</f>
        <v>0</v>
      </c>
      <c r="N230" s="51">
        <f>F230+J230</f>
        <v>0</v>
      </c>
      <c r="O230" s="52">
        <f>IF(N230&gt;0,M230/N230,0)</f>
        <v>0</v>
      </c>
      <c r="P230" s="51">
        <f>L230+H230</f>
        <v>0</v>
      </c>
      <c r="Q230" s="51">
        <v>0</v>
      </c>
      <c r="R230" s="51">
        <v>0</v>
      </c>
      <c r="S230" s="52">
        <f>IF(R230&gt;0,Q230/R230,0)</f>
        <v>0</v>
      </c>
      <c r="T230" s="51">
        <f>Q230</f>
        <v>0</v>
      </c>
      <c r="U230" s="51">
        <f>H230+T230+L230</f>
        <v>0</v>
      </c>
      <c r="V230" s="51">
        <v>0</v>
      </c>
      <c r="W230" s="51">
        <v>0</v>
      </c>
      <c r="X230" s="51">
        <v>0</v>
      </c>
      <c r="Y230" s="51">
        <f t="shared" ref="Y230:Y244" si="217">W230+X230</f>
        <v>0</v>
      </c>
      <c r="Z230" s="51">
        <v>0</v>
      </c>
      <c r="AA230" s="51">
        <v>0</v>
      </c>
      <c r="AB230" s="51">
        <v>0</v>
      </c>
      <c r="AC230" s="51">
        <v>0</v>
      </c>
    </row>
    <row r="231" spans="1:29" ht="47.1" customHeight="1">
      <c r="A231" s="61">
        <f>A$8</f>
        <v>44</v>
      </c>
      <c r="B231" s="62" t="str">
        <f>B$8</f>
        <v>Brown</v>
      </c>
      <c r="C231" s="61">
        <v>1</v>
      </c>
      <c r="D231" s="61">
        <v>2</v>
      </c>
      <c r="E231" s="61">
        <v>2</v>
      </c>
      <c r="F231" s="61">
        <v>3</v>
      </c>
      <c r="G231" s="63">
        <f t="shared" ref="G231:G245" si="218">IF(F231&gt;0,E231/F231,0)</f>
        <v>0.66666666666666663</v>
      </c>
      <c r="H231" s="61">
        <f t="shared" ref="H231:H244" si="219">E231*2</f>
        <v>4</v>
      </c>
      <c r="I231" s="61">
        <v>0</v>
      </c>
      <c r="J231" s="61">
        <v>0</v>
      </c>
      <c r="K231" s="63">
        <f t="shared" ref="K231:K244" si="220">IF(J231&gt;0,I231/J231,0)</f>
        <v>0</v>
      </c>
      <c r="L231" s="61">
        <f t="shared" ref="L231:L244" si="221">I231*3</f>
        <v>0</v>
      </c>
      <c r="M231" s="61">
        <f t="shared" ref="M231:M244" si="222">E231+I231</f>
        <v>2</v>
      </c>
      <c r="N231" s="61">
        <f t="shared" ref="N231:N244" si="223">F231+J231</f>
        <v>3</v>
      </c>
      <c r="O231" s="63">
        <f t="shared" ref="O231:O244" si="224">IF(N231&gt;0,M231/N231,0)</f>
        <v>0.66666666666666663</v>
      </c>
      <c r="P231" s="61">
        <f t="shared" ref="P231:P244" si="225">L231+H231</f>
        <v>4</v>
      </c>
      <c r="Q231" s="61">
        <v>0</v>
      </c>
      <c r="R231" s="61">
        <v>1</v>
      </c>
      <c r="S231" s="63">
        <f t="shared" ref="S231:S245" si="226">IF(R231&gt;0,Q231/R231,0)</f>
        <v>0</v>
      </c>
      <c r="T231" s="61">
        <f t="shared" ref="T231:T244" si="227">Q231</f>
        <v>0</v>
      </c>
      <c r="U231" s="61">
        <f t="shared" ref="U231:U244" si="228">H231+T231+L231</f>
        <v>4</v>
      </c>
      <c r="V231" s="61">
        <v>0</v>
      </c>
      <c r="W231" s="61">
        <v>0</v>
      </c>
      <c r="X231" s="61">
        <v>2</v>
      </c>
      <c r="Y231" s="61">
        <f t="shared" si="217"/>
        <v>2</v>
      </c>
      <c r="Z231" s="61">
        <v>1</v>
      </c>
      <c r="AA231" s="61">
        <v>0</v>
      </c>
      <c r="AB231" s="61">
        <v>0</v>
      </c>
      <c r="AC231" s="61">
        <v>0</v>
      </c>
    </row>
    <row r="232" spans="1:29" ht="47.1" customHeight="1">
      <c r="A232" s="51">
        <f>A$9</f>
        <v>25</v>
      </c>
      <c r="B232" s="54" t="str">
        <f>B$9</f>
        <v>Ells</v>
      </c>
      <c r="C232" s="51">
        <v>1</v>
      </c>
      <c r="D232" s="51">
        <v>3</v>
      </c>
      <c r="E232" s="51">
        <v>5</v>
      </c>
      <c r="F232" s="51">
        <v>12</v>
      </c>
      <c r="G232" s="52">
        <f t="shared" si="218"/>
        <v>0.41666666666666669</v>
      </c>
      <c r="H232" s="51">
        <f t="shared" si="219"/>
        <v>10</v>
      </c>
      <c r="I232" s="51">
        <v>0</v>
      </c>
      <c r="J232" s="51">
        <v>0</v>
      </c>
      <c r="K232" s="52">
        <f t="shared" si="220"/>
        <v>0</v>
      </c>
      <c r="L232" s="51">
        <f t="shared" si="221"/>
        <v>0</v>
      </c>
      <c r="M232" s="51">
        <f t="shared" si="222"/>
        <v>5</v>
      </c>
      <c r="N232" s="51">
        <f t="shared" si="223"/>
        <v>12</v>
      </c>
      <c r="O232" s="52">
        <f t="shared" si="224"/>
        <v>0.41666666666666669</v>
      </c>
      <c r="P232" s="51">
        <f t="shared" si="225"/>
        <v>10</v>
      </c>
      <c r="Q232" s="51">
        <v>3</v>
      </c>
      <c r="R232" s="51">
        <v>4</v>
      </c>
      <c r="S232" s="52">
        <f t="shared" si="226"/>
        <v>0.75</v>
      </c>
      <c r="T232" s="51">
        <f t="shared" si="227"/>
        <v>3</v>
      </c>
      <c r="U232" s="51">
        <f t="shared" si="228"/>
        <v>13</v>
      </c>
      <c r="V232" s="51">
        <v>2</v>
      </c>
      <c r="W232" s="51">
        <v>0</v>
      </c>
      <c r="X232" s="51">
        <v>2</v>
      </c>
      <c r="Y232" s="51">
        <f t="shared" si="217"/>
        <v>2</v>
      </c>
      <c r="Z232" s="51">
        <v>4</v>
      </c>
      <c r="AA232" s="51">
        <v>3</v>
      </c>
      <c r="AB232" s="51">
        <v>0</v>
      </c>
      <c r="AC232" s="51">
        <v>0</v>
      </c>
    </row>
    <row r="233" spans="1:29" ht="47.1" customHeight="1">
      <c r="A233" s="61">
        <f>A$10</f>
        <v>3</v>
      </c>
      <c r="B233" s="62" t="str">
        <f>B$10</f>
        <v>Fekaris</v>
      </c>
      <c r="C233" s="61">
        <v>1</v>
      </c>
      <c r="D233" s="61">
        <v>0</v>
      </c>
      <c r="E233" s="61">
        <v>1</v>
      </c>
      <c r="F233" s="61">
        <v>2</v>
      </c>
      <c r="G233" s="63">
        <f t="shared" si="218"/>
        <v>0.5</v>
      </c>
      <c r="H233" s="61">
        <f t="shared" si="219"/>
        <v>2</v>
      </c>
      <c r="I233" s="61">
        <v>0</v>
      </c>
      <c r="J233" s="61">
        <v>0</v>
      </c>
      <c r="K233" s="63">
        <f t="shared" si="220"/>
        <v>0</v>
      </c>
      <c r="L233" s="61">
        <f t="shared" si="221"/>
        <v>0</v>
      </c>
      <c r="M233" s="61">
        <f t="shared" si="222"/>
        <v>1</v>
      </c>
      <c r="N233" s="61">
        <f t="shared" si="223"/>
        <v>2</v>
      </c>
      <c r="O233" s="63">
        <f t="shared" si="224"/>
        <v>0.5</v>
      </c>
      <c r="P233" s="61">
        <f t="shared" si="225"/>
        <v>2</v>
      </c>
      <c r="Q233" s="61">
        <v>0</v>
      </c>
      <c r="R233" s="61">
        <v>0</v>
      </c>
      <c r="S233" s="63">
        <f t="shared" si="226"/>
        <v>0</v>
      </c>
      <c r="T233" s="61">
        <f t="shared" si="227"/>
        <v>0</v>
      </c>
      <c r="U233" s="61">
        <f t="shared" si="228"/>
        <v>2</v>
      </c>
      <c r="V233" s="61">
        <v>1</v>
      </c>
      <c r="W233" s="61">
        <v>0</v>
      </c>
      <c r="X233" s="61">
        <v>1</v>
      </c>
      <c r="Y233" s="61">
        <f t="shared" si="217"/>
        <v>1</v>
      </c>
      <c r="Z233" s="61">
        <v>0</v>
      </c>
      <c r="AA233" s="61">
        <v>0</v>
      </c>
      <c r="AB233" s="61">
        <v>0</v>
      </c>
      <c r="AC233" s="61">
        <v>0</v>
      </c>
    </row>
    <row r="234" spans="1:29" ht="47.1" customHeight="1">
      <c r="A234" s="51">
        <f>A$11</f>
        <v>53</v>
      </c>
      <c r="B234" s="54" t="str">
        <f>B$11</f>
        <v>Jespersen</v>
      </c>
      <c r="C234" s="51">
        <v>1</v>
      </c>
      <c r="D234" s="51">
        <v>4</v>
      </c>
      <c r="E234" s="51">
        <v>0</v>
      </c>
      <c r="F234" s="51">
        <v>0</v>
      </c>
      <c r="G234" s="52">
        <f t="shared" si="218"/>
        <v>0</v>
      </c>
      <c r="H234" s="51">
        <f t="shared" si="219"/>
        <v>0</v>
      </c>
      <c r="I234" s="51">
        <v>0</v>
      </c>
      <c r="J234" s="51">
        <v>1</v>
      </c>
      <c r="K234" s="52">
        <f t="shared" si="220"/>
        <v>0</v>
      </c>
      <c r="L234" s="51">
        <f t="shared" si="221"/>
        <v>0</v>
      </c>
      <c r="M234" s="51">
        <f t="shared" si="222"/>
        <v>0</v>
      </c>
      <c r="N234" s="51">
        <f t="shared" si="223"/>
        <v>1</v>
      </c>
      <c r="O234" s="52">
        <f t="shared" si="224"/>
        <v>0</v>
      </c>
      <c r="P234" s="51">
        <f t="shared" si="225"/>
        <v>0</v>
      </c>
      <c r="Q234" s="51">
        <v>0</v>
      </c>
      <c r="R234" s="51">
        <v>0</v>
      </c>
      <c r="S234" s="52">
        <f t="shared" si="226"/>
        <v>0</v>
      </c>
      <c r="T234" s="51">
        <f t="shared" si="227"/>
        <v>0</v>
      </c>
      <c r="U234" s="51">
        <f t="shared" si="228"/>
        <v>0</v>
      </c>
      <c r="V234" s="51">
        <v>0</v>
      </c>
      <c r="W234" s="51">
        <v>0</v>
      </c>
      <c r="X234" s="51">
        <v>0</v>
      </c>
      <c r="Y234" s="51">
        <f t="shared" si="217"/>
        <v>0</v>
      </c>
      <c r="Z234" s="51">
        <v>2</v>
      </c>
      <c r="AA234" s="51">
        <v>0</v>
      </c>
      <c r="AB234" s="51">
        <v>0</v>
      </c>
      <c r="AC234" s="51">
        <v>0</v>
      </c>
    </row>
    <row r="235" spans="1:29" ht="47.1" customHeight="1">
      <c r="A235" s="61">
        <f>A$12</f>
        <v>31</v>
      </c>
      <c r="B235" s="62" t="str">
        <f>B$12</f>
        <v>Kleckner</v>
      </c>
      <c r="C235" s="61">
        <v>1</v>
      </c>
      <c r="D235" s="61">
        <v>1</v>
      </c>
      <c r="E235" s="61">
        <v>0</v>
      </c>
      <c r="F235" s="61">
        <v>0</v>
      </c>
      <c r="G235" s="63">
        <f t="shared" si="218"/>
        <v>0</v>
      </c>
      <c r="H235" s="61">
        <f t="shared" si="219"/>
        <v>0</v>
      </c>
      <c r="I235" s="61">
        <v>0</v>
      </c>
      <c r="J235" s="61">
        <v>0</v>
      </c>
      <c r="K235" s="63">
        <f t="shared" si="220"/>
        <v>0</v>
      </c>
      <c r="L235" s="61">
        <f t="shared" si="221"/>
        <v>0</v>
      </c>
      <c r="M235" s="61">
        <f t="shared" si="222"/>
        <v>0</v>
      </c>
      <c r="N235" s="61">
        <f t="shared" si="223"/>
        <v>0</v>
      </c>
      <c r="O235" s="63">
        <f t="shared" si="224"/>
        <v>0</v>
      </c>
      <c r="P235" s="61">
        <f t="shared" si="225"/>
        <v>0</v>
      </c>
      <c r="Q235" s="61">
        <v>0</v>
      </c>
      <c r="R235" s="61">
        <v>0</v>
      </c>
      <c r="S235" s="63">
        <f t="shared" si="226"/>
        <v>0</v>
      </c>
      <c r="T235" s="61">
        <f t="shared" si="227"/>
        <v>0</v>
      </c>
      <c r="U235" s="61">
        <f t="shared" si="228"/>
        <v>0</v>
      </c>
      <c r="V235" s="61">
        <v>0</v>
      </c>
      <c r="W235" s="61">
        <v>0</v>
      </c>
      <c r="X235" s="61">
        <v>0</v>
      </c>
      <c r="Y235" s="61">
        <f t="shared" si="217"/>
        <v>0</v>
      </c>
      <c r="Z235" s="61">
        <v>1</v>
      </c>
      <c r="AA235" s="61">
        <v>0</v>
      </c>
      <c r="AB235" s="61">
        <v>0</v>
      </c>
      <c r="AC235" s="61">
        <v>0</v>
      </c>
    </row>
    <row r="236" spans="1:29" ht="47.1" customHeight="1">
      <c r="A236" s="51">
        <f>A$13</f>
        <v>1</v>
      </c>
      <c r="B236" s="54" t="str">
        <f>B$13</f>
        <v>Lonergan</v>
      </c>
      <c r="C236" s="51">
        <v>1</v>
      </c>
      <c r="D236" s="51">
        <v>0</v>
      </c>
      <c r="E236" s="51">
        <v>4</v>
      </c>
      <c r="F236" s="51">
        <v>6</v>
      </c>
      <c r="G236" s="52">
        <f t="shared" si="218"/>
        <v>0.66666666666666663</v>
      </c>
      <c r="H236" s="51">
        <f t="shared" si="219"/>
        <v>8</v>
      </c>
      <c r="I236" s="51">
        <v>1</v>
      </c>
      <c r="J236" s="51">
        <v>2</v>
      </c>
      <c r="K236" s="52">
        <f t="shared" si="220"/>
        <v>0.5</v>
      </c>
      <c r="L236" s="51">
        <f t="shared" si="221"/>
        <v>3</v>
      </c>
      <c r="M236" s="51">
        <f t="shared" si="222"/>
        <v>5</v>
      </c>
      <c r="N236" s="51">
        <f t="shared" si="223"/>
        <v>8</v>
      </c>
      <c r="O236" s="52">
        <f t="shared" si="224"/>
        <v>0.625</v>
      </c>
      <c r="P236" s="51">
        <f t="shared" si="225"/>
        <v>11</v>
      </c>
      <c r="Q236" s="51">
        <v>1</v>
      </c>
      <c r="R236" s="51">
        <v>1</v>
      </c>
      <c r="S236" s="52">
        <f t="shared" si="226"/>
        <v>1</v>
      </c>
      <c r="T236" s="51">
        <f t="shared" si="227"/>
        <v>1</v>
      </c>
      <c r="U236" s="51">
        <f t="shared" si="228"/>
        <v>12</v>
      </c>
      <c r="V236" s="51">
        <v>2</v>
      </c>
      <c r="W236" s="51">
        <v>1</v>
      </c>
      <c r="X236" s="51">
        <v>4</v>
      </c>
      <c r="Y236" s="51">
        <f t="shared" si="217"/>
        <v>5</v>
      </c>
      <c r="Z236" s="51">
        <v>1</v>
      </c>
      <c r="AA236" s="51">
        <v>1</v>
      </c>
      <c r="AB236" s="51">
        <v>3</v>
      </c>
      <c r="AC236" s="51">
        <v>0</v>
      </c>
    </row>
    <row r="237" spans="1:29" ht="47.1" customHeight="1">
      <c r="A237" s="61">
        <f>A$14</f>
        <v>25</v>
      </c>
      <c r="B237" s="62" t="str">
        <f>B$14</f>
        <v>Menzel</v>
      </c>
      <c r="C237" s="61">
        <v>0</v>
      </c>
      <c r="D237" s="61">
        <v>0</v>
      </c>
      <c r="E237" s="61">
        <v>0</v>
      </c>
      <c r="F237" s="61">
        <v>0</v>
      </c>
      <c r="G237" s="63">
        <f t="shared" si="218"/>
        <v>0</v>
      </c>
      <c r="H237" s="61">
        <f t="shared" si="219"/>
        <v>0</v>
      </c>
      <c r="I237" s="61">
        <v>0</v>
      </c>
      <c r="J237" s="61">
        <v>0</v>
      </c>
      <c r="K237" s="63">
        <f t="shared" si="220"/>
        <v>0</v>
      </c>
      <c r="L237" s="61">
        <f t="shared" si="221"/>
        <v>0</v>
      </c>
      <c r="M237" s="61">
        <f t="shared" si="222"/>
        <v>0</v>
      </c>
      <c r="N237" s="61">
        <f t="shared" si="223"/>
        <v>0</v>
      </c>
      <c r="O237" s="63">
        <f t="shared" si="224"/>
        <v>0</v>
      </c>
      <c r="P237" s="61">
        <f t="shared" si="225"/>
        <v>0</v>
      </c>
      <c r="Q237" s="61">
        <v>0</v>
      </c>
      <c r="R237" s="61">
        <v>0</v>
      </c>
      <c r="S237" s="63">
        <f t="shared" si="226"/>
        <v>0</v>
      </c>
      <c r="T237" s="61">
        <f t="shared" si="227"/>
        <v>0</v>
      </c>
      <c r="U237" s="61">
        <f t="shared" si="228"/>
        <v>0</v>
      </c>
      <c r="V237" s="61">
        <v>0</v>
      </c>
      <c r="W237" s="61">
        <v>0</v>
      </c>
      <c r="X237" s="61">
        <v>0</v>
      </c>
      <c r="Y237" s="61">
        <f t="shared" si="217"/>
        <v>0</v>
      </c>
      <c r="Z237" s="61">
        <v>0</v>
      </c>
      <c r="AA237" s="61">
        <v>0</v>
      </c>
      <c r="AB237" s="61">
        <v>0</v>
      </c>
      <c r="AC237" s="61">
        <v>0</v>
      </c>
    </row>
    <row r="238" spans="1:29" ht="47.1" customHeight="1">
      <c r="A238" s="51">
        <f>A$15</f>
        <v>14</v>
      </c>
      <c r="B238" s="54" t="str">
        <f>B$15</f>
        <v>Osborne</v>
      </c>
      <c r="C238" s="51">
        <v>1</v>
      </c>
      <c r="D238" s="51">
        <v>4</v>
      </c>
      <c r="E238" s="51">
        <v>2</v>
      </c>
      <c r="F238" s="51">
        <v>5</v>
      </c>
      <c r="G238" s="52">
        <f t="shared" si="218"/>
        <v>0.4</v>
      </c>
      <c r="H238" s="51">
        <f t="shared" si="219"/>
        <v>4</v>
      </c>
      <c r="I238" s="51">
        <v>0</v>
      </c>
      <c r="J238" s="51">
        <v>0</v>
      </c>
      <c r="K238" s="52">
        <f t="shared" si="220"/>
        <v>0</v>
      </c>
      <c r="L238" s="51">
        <f t="shared" si="221"/>
        <v>0</v>
      </c>
      <c r="M238" s="51">
        <f t="shared" si="222"/>
        <v>2</v>
      </c>
      <c r="N238" s="51">
        <f t="shared" si="223"/>
        <v>5</v>
      </c>
      <c r="O238" s="52">
        <f t="shared" si="224"/>
        <v>0.4</v>
      </c>
      <c r="P238" s="51">
        <f t="shared" si="225"/>
        <v>4</v>
      </c>
      <c r="Q238" s="51">
        <v>5</v>
      </c>
      <c r="R238" s="51">
        <v>8</v>
      </c>
      <c r="S238" s="52">
        <f t="shared" si="226"/>
        <v>0.625</v>
      </c>
      <c r="T238" s="51">
        <f t="shared" si="227"/>
        <v>5</v>
      </c>
      <c r="U238" s="51">
        <f t="shared" si="228"/>
        <v>9</v>
      </c>
      <c r="V238" s="51">
        <v>3</v>
      </c>
      <c r="W238" s="51">
        <v>1</v>
      </c>
      <c r="X238" s="51">
        <v>1</v>
      </c>
      <c r="Y238" s="51">
        <f t="shared" si="217"/>
        <v>2</v>
      </c>
      <c r="Z238" s="51">
        <v>1</v>
      </c>
      <c r="AA238" s="51">
        <v>1</v>
      </c>
      <c r="AB238" s="51">
        <v>0</v>
      </c>
      <c r="AC238" s="51">
        <v>1</v>
      </c>
    </row>
    <row r="239" spans="1:29" ht="47.1" customHeight="1">
      <c r="A239" s="61">
        <f>A$16</f>
        <v>11</v>
      </c>
      <c r="B239" s="62" t="str">
        <f>B$16</f>
        <v>Papler</v>
      </c>
      <c r="C239" s="61">
        <v>1</v>
      </c>
      <c r="D239" s="61">
        <v>3</v>
      </c>
      <c r="E239" s="61">
        <v>5</v>
      </c>
      <c r="F239" s="61">
        <v>10</v>
      </c>
      <c r="G239" s="63">
        <f t="shared" si="218"/>
        <v>0.5</v>
      </c>
      <c r="H239" s="61">
        <f t="shared" si="219"/>
        <v>10</v>
      </c>
      <c r="I239" s="61">
        <v>0</v>
      </c>
      <c r="J239" s="61">
        <v>0</v>
      </c>
      <c r="K239" s="63">
        <f t="shared" si="220"/>
        <v>0</v>
      </c>
      <c r="L239" s="61">
        <f t="shared" si="221"/>
        <v>0</v>
      </c>
      <c r="M239" s="61">
        <f t="shared" si="222"/>
        <v>5</v>
      </c>
      <c r="N239" s="61">
        <f t="shared" si="223"/>
        <v>10</v>
      </c>
      <c r="O239" s="63">
        <f t="shared" si="224"/>
        <v>0.5</v>
      </c>
      <c r="P239" s="61">
        <f t="shared" si="225"/>
        <v>10</v>
      </c>
      <c r="Q239" s="61">
        <v>0</v>
      </c>
      <c r="R239" s="61">
        <v>0</v>
      </c>
      <c r="S239" s="63">
        <f t="shared" si="226"/>
        <v>0</v>
      </c>
      <c r="T239" s="61">
        <f t="shared" si="227"/>
        <v>0</v>
      </c>
      <c r="U239" s="61">
        <f t="shared" si="228"/>
        <v>10</v>
      </c>
      <c r="V239" s="61">
        <v>2</v>
      </c>
      <c r="W239" s="61">
        <v>3</v>
      </c>
      <c r="X239" s="61">
        <v>1</v>
      </c>
      <c r="Y239" s="61">
        <f t="shared" si="217"/>
        <v>4</v>
      </c>
      <c r="Z239" s="61">
        <v>1</v>
      </c>
      <c r="AA239" s="61">
        <v>5</v>
      </c>
      <c r="AB239" s="61">
        <v>0</v>
      </c>
      <c r="AC239" s="61">
        <v>0</v>
      </c>
    </row>
    <row r="240" spans="1:29" ht="47.1" customHeight="1">
      <c r="A240" s="51">
        <f>A$17</f>
        <v>35</v>
      </c>
      <c r="B240" s="54" t="str">
        <f>B$17</f>
        <v>Pistana</v>
      </c>
      <c r="C240" s="51">
        <v>1</v>
      </c>
      <c r="D240" s="51">
        <v>2</v>
      </c>
      <c r="E240" s="51">
        <v>0</v>
      </c>
      <c r="F240" s="51">
        <v>0</v>
      </c>
      <c r="G240" s="52">
        <f t="shared" si="218"/>
        <v>0</v>
      </c>
      <c r="H240" s="51">
        <f t="shared" si="219"/>
        <v>0</v>
      </c>
      <c r="I240" s="51">
        <v>0</v>
      </c>
      <c r="J240" s="51">
        <v>0</v>
      </c>
      <c r="K240" s="52">
        <f t="shared" si="220"/>
        <v>0</v>
      </c>
      <c r="L240" s="51">
        <f t="shared" si="221"/>
        <v>0</v>
      </c>
      <c r="M240" s="51">
        <f t="shared" si="222"/>
        <v>0</v>
      </c>
      <c r="N240" s="51">
        <f t="shared" si="223"/>
        <v>0</v>
      </c>
      <c r="O240" s="52">
        <f t="shared" si="224"/>
        <v>0</v>
      </c>
      <c r="P240" s="51">
        <f t="shared" si="225"/>
        <v>0</v>
      </c>
      <c r="Q240" s="51">
        <v>0</v>
      </c>
      <c r="R240" s="51">
        <v>0</v>
      </c>
      <c r="S240" s="52">
        <f t="shared" si="226"/>
        <v>0</v>
      </c>
      <c r="T240" s="51">
        <f t="shared" si="227"/>
        <v>0</v>
      </c>
      <c r="U240" s="51">
        <f t="shared" si="228"/>
        <v>0</v>
      </c>
      <c r="V240" s="51">
        <v>0</v>
      </c>
      <c r="W240" s="51">
        <v>0</v>
      </c>
      <c r="X240" s="51">
        <v>0</v>
      </c>
      <c r="Y240" s="51">
        <f t="shared" si="217"/>
        <v>0</v>
      </c>
      <c r="Z240" s="51">
        <v>1</v>
      </c>
      <c r="AA240" s="51">
        <v>0</v>
      </c>
      <c r="AB240" s="51">
        <v>0</v>
      </c>
      <c r="AC240" s="51">
        <v>0</v>
      </c>
    </row>
    <row r="241" spans="1:29" ht="47.1" customHeight="1">
      <c r="A241" s="61">
        <f>A$18</f>
        <v>21</v>
      </c>
      <c r="B241" s="62" t="str">
        <f>B$18</f>
        <v>Snoek</v>
      </c>
      <c r="C241" s="61">
        <v>1</v>
      </c>
      <c r="D241" s="61">
        <v>1</v>
      </c>
      <c r="E241" s="61">
        <v>1</v>
      </c>
      <c r="F241" s="61">
        <v>6</v>
      </c>
      <c r="G241" s="63">
        <f t="shared" si="218"/>
        <v>0.16666666666666666</v>
      </c>
      <c r="H241" s="61">
        <f t="shared" si="219"/>
        <v>2</v>
      </c>
      <c r="I241" s="61">
        <v>0</v>
      </c>
      <c r="J241" s="61">
        <v>0</v>
      </c>
      <c r="K241" s="63">
        <f t="shared" si="220"/>
        <v>0</v>
      </c>
      <c r="L241" s="61">
        <f t="shared" si="221"/>
        <v>0</v>
      </c>
      <c r="M241" s="61">
        <f t="shared" si="222"/>
        <v>1</v>
      </c>
      <c r="N241" s="61">
        <f t="shared" si="223"/>
        <v>6</v>
      </c>
      <c r="O241" s="63">
        <f t="shared" si="224"/>
        <v>0.16666666666666666</v>
      </c>
      <c r="P241" s="61">
        <f t="shared" si="225"/>
        <v>2</v>
      </c>
      <c r="Q241" s="61">
        <v>0</v>
      </c>
      <c r="R241" s="61">
        <v>2</v>
      </c>
      <c r="S241" s="63">
        <f t="shared" si="226"/>
        <v>0</v>
      </c>
      <c r="T241" s="61">
        <f t="shared" si="227"/>
        <v>0</v>
      </c>
      <c r="U241" s="61">
        <f t="shared" si="228"/>
        <v>2</v>
      </c>
      <c r="V241" s="61">
        <v>1</v>
      </c>
      <c r="W241" s="61">
        <v>1</v>
      </c>
      <c r="X241" s="61">
        <v>0</v>
      </c>
      <c r="Y241" s="61">
        <f t="shared" si="217"/>
        <v>1</v>
      </c>
      <c r="Z241" s="61">
        <v>0</v>
      </c>
      <c r="AA241" s="61">
        <v>1</v>
      </c>
      <c r="AB241" s="61">
        <v>0</v>
      </c>
      <c r="AC241" s="61">
        <v>1</v>
      </c>
    </row>
    <row r="242" spans="1:29" ht="47.1" customHeight="1">
      <c r="A242" s="51">
        <f>A$19</f>
        <v>5</v>
      </c>
      <c r="B242" s="54" t="str">
        <f>B$19</f>
        <v>Stolar</v>
      </c>
      <c r="C242" s="51">
        <v>1</v>
      </c>
      <c r="D242" s="51">
        <v>0</v>
      </c>
      <c r="E242" s="51">
        <v>0</v>
      </c>
      <c r="F242" s="51">
        <v>0</v>
      </c>
      <c r="G242" s="52">
        <f t="shared" si="218"/>
        <v>0</v>
      </c>
      <c r="H242" s="51">
        <f t="shared" si="219"/>
        <v>0</v>
      </c>
      <c r="I242" s="51">
        <v>0</v>
      </c>
      <c r="J242" s="51">
        <v>0</v>
      </c>
      <c r="K242" s="52">
        <f t="shared" si="220"/>
        <v>0</v>
      </c>
      <c r="L242" s="51">
        <f t="shared" si="221"/>
        <v>0</v>
      </c>
      <c r="M242" s="51">
        <f t="shared" si="222"/>
        <v>0</v>
      </c>
      <c r="N242" s="51">
        <f t="shared" si="223"/>
        <v>0</v>
      </c>
      <c r="O242" s="52">
        <f t="shared" si="224"/>
        <v>0</v>
      </c>
      <c r="P242" s="51">
        <f t="shared" si="225"/>
        <v>0</v>
      </c>
      <c r="Q242" s="51">
        <v>0</v>
      </c>
      <c r="R242" s="51">
        <v>0</v>
      </c>
      <c r="S242" s="52">
        <f t="shared" si="226"/>
        <v>0</v>
      </c>
      <c r="T242" s="51">
        <f t="shared" si="227"/>
        <v>0</v>
      </c>
      <c r="U242" s="51">
        <f t="shared" si="228"/>
        <v>0</v>
      </c>
      <c r="V242" s="51">
        <v>0</v>
      </c>
      <c r="W242" s="51">
        <v>0</v>
      </c>
      <c r="X242" s="51">
        <v>0</v>
      </c>
      <c r="Y242" s="51">
        <f t="shared" si="217"/>
        <v>0</v>
      </c>
      <c r="Z242" s="51">
        <v>2</v>
      </c>
      <c r="AA242" s="51">
        <v>0</v>
      </c>
      <c r="AB242" s="51">
        <v>0</v>
      </c>
      <c r="AC242" s="51">
        <v>0</v>
      </c>
    </row>
    <row r="243" spans="1:29" ht="47.1" customHeight="1">
      <c r="A243" s="61">
        <f>A$20</f>
        <v>23</v>
      </c>
      <c r="B243" s="62" t="str">
        <f>B$20</f>
        <v>Woodbeck</v>
      </c>
      <c r="C243" s="61">
        <v>1</v>
      </c>
      <c r="D243" s="61">
        <v>2</v>
      </c>
      <c r="E243" s="61">
        <v>1</v>
      </c>
      <c r="F243" s="61">
        <v>2</v>
      </c>
      <c r="G243" s="63">
        <f t="shared" si="218"/>
        <v>0.5</v>
      </c>
      <c r="H243" s="61">
        <f t="shared" si="219"/>
        <v>2</v>
      </c>
      <c r="I243" s="61">
        <v>0</v>
      </c>
      <c r="J243" s="61">
        <v>0</v>
      </c>
      <c r="K243" s="63">
        <f t="shared" si="220"/>
        <v>0</v>
      </c>
      <c r="L243" s="61">
        <f t="shared" si="221"/>
        <v>0</v>
      </c>
      <c r="M243" s="61">
        <f t="shared" si="222"/>
        <v>1</v>
      </c>
      <c r="N243" s="61">
        <f t="shared" si="223"/>
        <v>2</v>
      </c>
      <c r="O243" s="63">
        <f t="shared" si="224"/>
        <v>0.5</v>
      </c>
      <c r="P243" s="61">
        <f t="shared" si="225"/>
        <v>2</v>
      </c>
      <c r="Q243" s="61">
        <v>0</v>
      </c>
      <c r="R243" s="61">
        <v>0</v>
      </c>
      <c r="S243" s="63">
        <f t="shared" si="226"/>
        <v>0</v>
      </c>
      <c r="T243" s="61">
        <f t="shared" si="227"/>
        <v>0</v>
      </c>
      <c r="U243" s="61">
        <f t="shared" si="228"/>
        <v>2</v>
      </c>
      <c r="V243" s="61">
        <v>3</v>
      </c>
      <c r="W243" s="61">
        <v>0</v>
      </c>
      <c r="X243" s="61">
        <v>3</v>
      </c>
      <c r="Y243" s="61">
        <f t="shared" si="217"/>
        <v>3</v>
      </c>
      <c r="Z243" s="61">
        <v>5</v>
      </c>
      <c r="AA243" s="61">
        <v>0</v>
      </c>
      <c r="AB243" s="61">
        <v>0</v>
      </c>
      <c r="AC243" s="61">
        <v>0</v>
      </c>
    </row>
    <row r="244" spans="1:29" ht="47.1" customHeight="1">
      <c r="A244" s="51">
        <f>A$21</f>
        <v>14</v>
      </c>
      <c r="B244" s="51" t="str">
        <f>B$21</f>
        <v>Zutanis</v>
      </c>
      <c r="C244" s="51">
        <v>0</v>
      </c>
      <c r="D244" s="51">
        <v>0</v>
      </c>
      <c r="E244" s="51">
        <v>0</v>
      </c>
      <c r="F244" s="51">
        <v>0</v>
      </c>
      <c r="G244" s="52">
        <f t="shared" si="218"/>
        <v>0</v>
      </c>
      <c r="H244" s="51">
        <f t="shared" si="219"/>
        <v>0</v>
      </c>
      <c r="I244" s="51">
        <v>0</v>
      </c>
      <c r="J244" s="51">
        <v>0</v>
      </c>
      <c r="K244" s="52">
        <f t="shared" si="220"/>
        <v>0</v>
      </c>
      <c r="L244" s="51">
        <f t="shared" si="221"/>
        <v>0</v>
      </c>
      <c r="M244" s="51">
        <f t="shared" si="222"/>
        <v>0</v>
      </c>
      <c r="N244" s="51">
        <f t="shared" si="223"/>
        <v>0</v>
      </c>
      <c r="O244" s="52">
        <f t="shared" si="224"/>
        <v>0</v>
      </c>
      <c r="P244" s="51">
        <f t="shared" si="225"/>
        <v>0</v>
      </c>
      <c r="Q244" s="51">
        <v>0</v>
      </c>
      <c r="R244" s="51">
        <v>0</v>
      </c>
      <c r="S244" s="52">
        <f t="shared" si="226"/>
        <v>0</v>
      </c>
      <c r="T244" s="51">
        <f t="shared" si="227"/>
        <v>0</v>
      </c>
      <c r="U244" s="51">
        <f t="shared" si="228"/>
        <v>0</v>
      </c>
      <c r="V244" s="51">
        <v>0</v>
      </c>
      <c r="W244" s="51">
        <v>0</v>
      </c>
      <c r="X244" s="51">
        <v>0</v>
      </c>
      <c r="Y244" s="51">
        <f t="shared" si="217"/>
        <v>0</v>
      </c>
      <c r="Z244" s="51">
        <v>0</v>
      </c>
      <c r="AA244" s="51">
        <v>0</v>
      </c>
      <c r="AB244" s="51">
        <v>0</v>
      </c>
      <c r="AC244" s="51">
        <v>0</v>
      </c>
    </row>
    <row r="245" spans="1:29" ht="47.1" customHeight="1">
      <c r="A245" s="65"/>
      <c r="B245" s="131" t="s">
        <v>63</v>
      </c>
      <c r="C245" s="61">
        <f>SUM(C230:C244)</f>
        <v>12</v>
      </c>
      <c r="D245" s="61">
        <f>SUM(D230:D244)</f>
        <v>22</v>
      </c>
      <c r="E245" s="61">
        <f>SUM(E230:E244)</f>
        <v>21</v>
      </c>
      <c r="F245" s="61">
        <f>SUM(F230:F244)</f>
        <v>46</v>
      </c>
      <c r="G245" s="63">
        <f t="shared" si="218"/>
        <v>0.45652173913043476</v>
      </c>
      <c r="H245" s="61">
        <f>SUM(H230:H244)</f>
        <v>42</v>
      </c>
      <c r="I245" s="61">
        <f>SUM(I230:I244)</f>
        <v>1</v>
      </c>
      <c r="J245" s="61">
        <f>SUM(J230:J244)</f>
        <v>3</v>
      </c>
      <c r="K245" s="63">
        <f>IF(J245&gt;0,I245/J245,0)</f>
        <v>0.33333333333333331</v>
      </c>
      <c r="L245" s="61">
        <f>SUM(L230:L244)</f>
        <v>3</v>
      </c>
      <c r="M245" s="61">
        <f>SUM(M230:M244)</f>
        <v>22</v>
      </c>
      <c r="N245" s="61">
        <f>SUM(N230:N244)</f>
        <v>49</v>
      </c>
      <c r="O245" s="63">
        <f>IF(N245&gt;0,M245/N245,0)</f>
        <v>0.44897959183673469</v>
      </c>
      <c r="P245" s="61">
        <f>SUM(P230:P244)</f>
        <v>45</v>
      </c>
      <c r="Q245" s="61">
        <f>SUM(Q230:Q244)</f>
        <v>9</v>
      </c>
      <c r="R245" s="61">
        <f>SUM(R230:R244)</f>
        <v>16</v>
      </c>
      <c r="S245" s="63">
        <f t="shared" si="226"/>
        <v>0.5625</v>
      </c>
      <c r="T245" s="61">
        <f>SUM(T230:T244)</f>
        <v>9</v>
      </c>
      <c r="U245" s="61">
        <f>SUM(U230:U244)</f>
        <v>54</v>
      </c>
      <c r="V245" s="61">
        <f>SUM(V230:V244)</f>
        <v>14</v>
      </c>
      <c r="W245" s="61">
        <f>SUM(W230:W244)</f>
        <v>6</v>
      </c>
      <c r="X245" s="61">
        <f>SUM(X230:X244)</f>
        <v>14</v>
      </c>
      <c r="Y245" s="61">
        <f>SUM(Y230:Y244)</f>
        <v>20</v>
      </c>
      <c r="Z245" s="61">
        <f>SUM(Z230:Z244)</f>
        <v>19</v>
      </c>
      <c r="AA245" s="61">
        <f>SUM(AA230:AA244)</f>
        <v>11</v>
      </c>
      <c r="AB245" s="61">
        <f>SUM(AB230:AB244)</f>
        <v>3</v>
      </c>
      <c r="AC245" s="61">
        <f>SUM(AC230:AC244)</f>
        <v>2</v>
      </c>
    </row>
    <row r="247" spans="1:29" ht="57">
      <c r="O247" s="56" t="str">
        <f>O$2</f>
        <v xml:space="preserve">2011-12 Lakeland Eagle Jr. Varsity Game Totals    </v>
      </c>
    </row>
    <row r="248" spans="1:29" ht="23.25">
      <c r="O248" s="47" t="s">
        <v>101</v>
      </c>
    </row>
    <row r="252" spans="1:29" ht="47.1" customHeight="1">
      <c r="A252" s="49" t="s">
        <v>0</v>
      </c>
      <c r="B252" s="49" t="s">
        <v>1</v>
      </c>
      <c r="C252" s="49" t="s">
        <v>55</v>
      </c>
      <c r="D252" s="49" t="s">
        <v>5</v>
      </c>
      <c r="E252" s="49" t="s">
        <v>6</v>
      </c>
      <c r="F252" s="49" t="s">
        <v>7</v>
      </c>
      <c r="G252" s="55" t="s">
        <v>13</v>
      </c>
      <c r="H252" s="50" t="s">
        <v>15</v>
      </c>
      <c r="I252" s="50" t="s">
        <v>28</v>
      </c>
      <c r="J252" s="50" t="s">
        <v>29</v>
      </c>
      <c r="K252" s="50" t="s">
        <v>27</v>
      </c>
      <c r="L252" s="50" t="s">
        <v>30</v>
      </c>
      <c r="M252" s="50" t="s">
        <v>35</v>
      </c>
      <c r="N252" s="50" t="s">
        <v>36</v>
      </c>
      <c r="O252" s="50" t="s">
        <v>37</v>
      </c>
      <c r="P252" s="50" t="s">
        <v>38</v>
      </c>
      <c r="Q252" s="49" t="s">
        <v>9</v>
      </c>
      <c r="R252" s="49" t="s">
        <v>8</v>
      </c>
      <c r="S252" s="55" t="s">
        <v>14</v>
      </c>
      <c r="T252" s="50" t="s">
        <v>16</v>
      </c>
      <c r="U252" s="50" t="s">
        <v>17</v>
      </c>
      <c r="V252" s="49" t="s">
        <v>43</v>
      </c>
      <c r="W252" s="50" t="s">
        <v>39</v>
      </c>
      <c r="X252" s="50" t="s">
        <v>40</v>
      </c>
      <c r="Y252" s="50" t="s">
        <v>41</v>
      </c>
      <c r="Z252" s="49" t="s">
        <v>10</v>
      </c>
      <c r="AA252" s="49" t="s">
        <v>11</v>
      </c>
      <c r="AB252" s="49" t="s">
        <v>12</v>
      </c>
      <c r="AC252" s="49" t="s">
        <v>42</v>
      </c>
    </row>
    <row r="253" spans="1:29" ht="47.1" customHeight="1">
      <c r="A253" s="51">
        <f>A$7</f>
        <v>4</v>
      </c>
      <c r="B253" s="54" t="str">
        <f>B$7</f>
        <v>Brotherton</v>
      </c>
      <c r="C253" s="51">
        <v>1</v>
      </c>
      <c r="D253" s="51">
        <v>2</v>
      </c>
      <c r="E253" s="51">
        <v>3</v>
      </c>
      <c r="F253" s="51">
        <v>6</v>
      </c>
      <c r="G253" s="52">
        <f>IF(F253&gt;0,E253/F253,0)</f>
        <v>0.5</v>
      </c>
      <c r="H253" s="51">
        <f>E253*2</f>
        <v>6</v>
      </c>
      <c r="I253" s="51">
        <v>2</v>
      </c>
      <c r="J253" s="51">
        <v>3</v>
      </c>
      <c r="K253" s="52">
        <f>IF(J253&gt;0,I253/J253,0)</f>
        <v>0.66666666666666663</v>
      </c>
      <c r="L253" s="51">
        <f>I253*3</f>
        <v>6</v>
      </c>
      <c r="M253" s="51">
        <f>E253+I253</f>
        <v>5</v>
      </c>
      <c r="N253" s="51">
        <f>F253+J253</f>
        <v>9</v>
      </c>
      <c r="O253" s="52">
        <f>IF(N253&gt;0,M253/N253,0)</f>
        <v>0.55555555555555558</v>
      </c>
      <c r="P253" s="51">
        <f>L253+H253</f>
        <v>12</v>
      </c>
      <c r="Q253" s="51">
        <v>4</v>
      </c>
      <c r="R253" s="51">
        <v>4</v>
      </c>
      <c r="S253" s="52">
        <f>IF(R253&gt;0,Q253/R253,0)</f>
        <v>1</v>
      </c>
      <c r="T253" s="51">
        <f>Q253</f>
        <v>4</v>
      </c>
      <c r="U253" s="51">
        <f>H253+T253+L253</f>
        <v>16</v>
      </c>
      <c r="V253" s="51">
        <v>4</v>
      </c>
      <c r="W253" s="51">
        <v>1</v>
      </c>
      <c r="X253" s="51">
        <v>2</v>
      </c>
      <c r="Y253" s="51">
        <f t="shared" ref="Y253:Y267" si="229">W253+X253</f>
        <v>3</v>
      </c>
      <c r="Z253" s="51">
        <v>3</v>
      </c>
      <c r="AA253" s="51">
        <v>1</v>
      </c>
      <c r="AB253" s="51">
        <v>1</v>
      </c>
      <c r="AC253" s="51">
        <v>1</v>
      </c>
    </row>
    <row r="254" spans="1:29" ht="47.1" customHeight="1">
      <c r="A254" s="61">
        <f>A$8</f>
        <v>44</v>
      </c>
      <c r="B254" s="62" t="str">
        <f>B$8</f>
        <v>Brown</v>
      </c>
      <c r="C254" s="61">
        <v>1</v>
      </c>
      <c r="D254" s="61">
        <v>2</v>
      </c>
      <c r="E254" s="61">
        <v>2</v>
      </c>
      <c r="F254" s="61">
        <v>4</v>
      </c>
      <c r="G254" s="63">
        <f t="shared" ref="G254:G268" si="230">IF(F254&gt;0,E254/F254,0)</f>
        <v>0.5</v>
      </c>
      <c r="H254" s="61">
        <f t="shared" ref="H254:H267" si="231">E254*2</f>
        <v>4</v>
      </c>
      <c r="I254" s="61">
        <v>0</v>
      </c>
      <c r="J254" s="61">
        <v>0</v>
      </c>
      <c r="K254" s="63">
        <f t="shared" ref="K254:K267" si="232">IF(J254&gt;0,I254/J254,0)</f>
        <v>0</v>
      </c>
      <c r="L254" s="61">
        <f t="shared" ref="L254:L267" si="233">I254*3</f>
        <v>0</v>
      </c>
      <c r="M254" s="61">
        <f t="shared" ref="M254:M267" si="234">E254+I254</f>
        <v>2</v>
      </c>
      <c r="N254" s="61">
        <f t="shared" ref="N254:N267" si="235">F254+J254</f>
        <v>4</v>
      </c>
      <c r="O254" s="63">
        <f t="shared" ref="O254:O267" si="236">IF(N254&gt;0,M254/N254,0)</f>
        <v>0.5</v>
      </c>
      <c r="P254" s="61">
        <f t="shared" ref="P254:P267" si="237">L254+H254</f>
        <v>4</v>
      </c>
      <c r="Q254" s="61">
        <v>1</v>
      </c>
      <c r="R254" s="61">
        <v>2</v>
      </c>
      <c r="S254" s="63">
        <f t="shared" ref="S254:S268" si="238">IF(R254&gt;0,Q254/R254,0)</f>
        <v>0.5</v>
      </c>
      <c r="T254" s="61">
        <f t="shared" ref="T254:T267" si="239">Q254</f>
        <v>1</v>
      </c>
      <c r="U254" s="61">
        <f t="shared" ref="U254:U267" si="240">H254+T254+L254</f>
        <v>5</v>
      </c>
      <c r="V254" s="61">
        <v>0</v>
      </c>
      <c r="W254" s="61">
        <v>1</v>
      </c>
      <c r="X254" s="61">
        <v>1</v>
      </c>
      <c r="Y254" s="61">
        <f t="shared" si="229"/>
        <v>2</v>
      </c>
      <c r="Z254" s="61">
        <v>0</v>
      </c>
      <c r="AA254" s="61">
        <v>0</v>
      </c>
      <c r="AB254" s="61">
        <v>0</v>
      </c>
      <c r="AC254" s="61">
        <v>0</v>
      </c>
    </row>
    <row r="255" spans="1:29" ht="47.1" customHeight="1">
      <c r="A255" s="51">
        <f>A$9</f>
        <v>25</v>
      </c>
      <c r="B255" s="54" t="str">
        <f>B$9</f>
        <v>Ells</v>
      </c>
      <c r="C255" s="51">
        <v>0</v>
      </c>
      <c r="D255" s="51">
        <v>0</v>
      </c>
      <c r="E255" s="51">
        <v>0</v>
      </c>
      <c r="F255" s="51">
        <v>0</v>
      </c>
      <c r="G255" s="52">
        <f t="shared" si="230"/>
        <v>0</v>
      </c>
      <c r="H255" s="51">
        <f t="shared" si="231"/>
        <v>0</v>
      </c>
      <c r="I255" s="51">
        <v>0</v>
      </c>
      <c r="J255" s="51">
        <v>0</v>
      </c>
      <c r="K255" s="52">
        <f t="shared" si="232"/>
        <v>0</v>
      </c>
      <c r="L255" s="51">
        <f t="shared" si="233"/>
        <v>0</v>
      </c>
      <c r="M255" s="51">
        <f t="shared" si="234"/>
        <v>0</v>
      </c>
      <c r="N255" s="51">
        <f t="shared" si="235"/>
        <v>0</v>
      </c>
      <c r="O255" s="52">
        <f t="shared" si="236"/>
        <v>0</v>
      </c>
      <c r="P255" s="51">
        <f t="shared" si="237"/>
        <v>0</v>
      </c>
      <c r="Q255" s="51">
        <v>0</v>
      </c>
      <c r="R255" s="51">
        <v>0</v>
      </c>
      <c r="S255" s="52">
        <f t="shared" si="238"/>
        <v>0</v>
      </c>
      <c r="T255" s="51">
        <f t="shared" si="239"/>
        <v>0</v>
      </c>
      <c r="U255" s="51">
        <f t="shared" si="240"/>
        <v>0</v>
      </c>
      <c r="V255" s="51">
        <v>0</v>
      </c>
      <c r="W255" s="51">
        <v>0</v>
      </c>
      <c r="X255" s="51">
        <v>0</v>
      </c>
      <c r="Y255" s="51">
        <f t="shared" si="229"/>
        <v>0</v>
      </c>
      <c r="Z255" s="51">
        <v>0</v>
      </c>
      <c r="AA255" s="51">
        <v>0</v>
      </c>
      <c r="AB255" s="51">
        <v>0</v>
      </c>
      <c r="AC255" s="51">
        <v>0</v>
      </c>
    </row>
    <row r="256" spans="1:29" ht="47.1" customHeight="1">
      <c r="A256" s="61">
        <f>A$10</f>
        <v>3</v>
      </c>
      <c r="B256" s="62" t="str">
        <f>B$10</f>
        <v>Fekaris</v>
      </c>
      <c r="C256" s="61">
        <v>1</v>
      </c>
      <c r="D256" s="61">
        <v>1</v>
      </c>
      <c r="E256" s="61">
        <v>0</v>
      </c>
      <c r="F256" s="61">
        <v>3</v>
      </c>
      <c r="G256" s="63">
        <f t="shared" si="230"/>
        <v>0</v>
      </c>
      <c r="H256" s="61">
        <f t="shared" si="231"/>
        <v>0</v>
      </c>
      <c r="I256" s="61">
        <v>0</v>
      </c>
      <c r="J256" s="61">
        <v>0</v>
      </c>
      <c r="K256" s="63">
        <f t="shared" si="232"/>
        <v>0</v>
      </c>
      <c r="L256" s="61">
        <f t="shared" si="233"/>
        <v>0</v>
      </c>
      <c r="M256" s="61">
        <f t="shared" si="234"/>
        <v>0</v>
      </c>
      <c r="N256" s="61">
        <f t="shared" si="235"/>
        <v>3</v>
      </c>
      <c r="O256" s="63">
        <f t="shared" si="236"/>
        <v>0</v>
      </c>
      <c r="P256" s="61">
        <f t="shared" si="237"/>
        <v>0</v>
      </c>
      <c r="Q256" s="61">
        <v>0</v>
      </c>
      <c r="R256" s="61">
        <v>2</v>
      </c>
      <c r="S256" s="63">
        <f t="shared" si="238"/>
        <v>0</v>
      </c>
      <c r="T256" s="61">
        <f t="shared" si="239"/>
        <v>0</v>
      </c>
      <c r="U256" s="61">
        <f t="shared" si="240"/>
        <v>0</v>
      </c>
      <c r="V256" s="61">
        <v>0</v>
      </c>
      <c r="W256" s="61">
        <v>1</v>
      </c>
      <c r="X256" s="61">
        <v>3</v>
      </c>
      <c r="Y256" s="61">
        <f t="shared" si="229"/>
        <v>4</v>
      </c>
      <c r="Z256" s="61">
        <v>1</v>
      </c>
      <c r="AA256" s="61">
        <v>0</v>
      </c>
      <c r="AB256" s="61">
        <v>1</v>
      </c>
      <c r="AC256" s="61">
        <v>0</v>
      </c>
    </row>
    <row r="257" spans="1:29" ht="47.1" customHeight="1">
      <c r="A257" s="51">
        <f>A$11</f>
        <v>53</v>
      </c>
      <c r="B257" s="54" t="str">
        <f>B$11</f>
        <v>Jespersen</v>
      </c>
      <c r="C257" s="51">
        <v>1</v>
      </c>
      <c r="D257" s="51">
        <v>2</v>
      </c>
      <c r="E257" s="51">
        <v>0</v>
      </c>
      <c r="F257" s="51">
        <v>3</v>
      </c>
      <c r="G257" s="52">
        <f t="shared" si="230"/>
        <v>0</v>
      </c>
      <c r="H257" s="51">
        <f t="shared" si="231"/>
        <v>0</v>
      </c>
      <c r="I257" s="51">
        <v>0</v>
      </c>
      <c r="J257" s="51">
        <v>2</v>
      </c>
      <c r="K257" s="52">
        <f t="shared" si="232"/>
        <v>0</v>
      </c>
      <c r="L257" s="51">
        <f t="shared" si="233"/>
        <v>0</v>
      </c>
      <c r="M257" s="51">
        <v>1</v>
      </c>
      <c r="N257" s="51">
        <f t="shared" si="235"/>
        <v>5</v>
      </c>
      <c r="O257" s="52">
        <f t="shared" si="236"/>
        <v>0.2</v>
      </c>
      <c r="P257" s="51">
        <f t="shared" si="237"/>
        <v>0</v>
      </c>
      <c r="Q257" s="51">
        <v>0</v>
      </c>
      <c r="R257" s="51">
        <v>0</v>
      </c>
      <c r="S257" s="52">
        <f t="shared" si="238"/>
        <v>0</v>
      </c>
      <c r="T257" s="51">
        <f t="shared" si="239"/>
        <v>0</v>
      </c>
      <c r="U257" s="51">
        <f t="shared" si="240"/>
        <v>0</v>
      </c>
      <c r="V257" s="51">
        <v>0</v>
      </c>
      <c r="W257" s="51">
        <v>1</v>
      </c>
      <c r="X257" s="51">
        <v>0</v>
      </c>
      <c r="Y257" s="51">
        <f t="shared" si="229"/>
        <v>1</v>
      </c>
      <c r="Z257" s="51">
        <v>0</v>
      </c>
      <c r="AA257" s="51">
        <v>0</v>
      </c>
      <c r="AB257" s="51">
        <v>0</v>
      </c>
      <c r="AC257" s="51">
        <v>0</v>
      </c>
    </row>
    <row r="258" spans="1:29" ht="47.1" customHeight="1">
      <c r="A258" s="61">
        <f>A$12</f>
        <v>31</v>
      </c>
      <c r="B258" s="62" t="str">
        <f>B$12</f>
        <v>Kleckner</v>
      </c>
      <c r="C258" s="61">
        <v>1</v>
      </c>
      <c r="D258" s="61">
        <v>0</v>
      </c>
      <c r="E258" s="61">
        <v>1</v>
      </c>
      <c r="F258" s="61">
        <v>1</v>
      </c>
      <c r="G258" s="63">
        <f t="shared" si="230"/>
        <v>1</v>
      </c>
      <c r="H258" s="61">
        <f t="shared" si="231"/>
        <v>2</v>
      </c>
      <c r="I258" s="61">
        <v>0</v>
      </c>
      <c r="J258" s="61">
        <v>0</v>
      </c>
      <c r="K258" s="63">
        <f t="shared" si="232"/>
        <v>0</v>
      </c>
      <c r="L258" s="61">
        <f t="shared" si="233"/>
        <v>0</v>
      </c>
      <c r="M258" s="61">
        <f t="shared" si="234"/>
        <v>1</v>
      </c>
      <c r="N258" s="61">
        <f t="shared" si="235"/>
        <v>1</v>
      </c>
      <c r="O258" s="63">
        <f t="shared" si="236"/>
        <v>1</v>
      </c>
      <c r="P258" s="61">
        <f t="shared" si="237"/>
        <v>2</v>
      </c>
      <c r="Q258" s="61">
        <v>1</v>
      </c>
      <c r="R258" s="61">
        <v>2</v>
      </c>
      <c r="S258" s="63">
        <f t="shared" si="238"/>
        <v>0.5</v>
      </c>
      <c r="T258" s="61">
        <f t="shared" si="239"/>
        <v>1</v>
      </c>
      <c r="U258" s="61">
        <f t="shared" si="240"/>
        <v>3</v>
      </c>
      <c r="V258" s="61">
        <v>0</v>
      </c>
      <c r="W258" s="61">
        <v>0</v>
      </c>
      <c r="X258" s="61">
        <v>0</v>
      </c>
      <c r="Y258" s="61">
        <f t="shared" si="229"/>
        <v>0</v>
      </c>
      <c r="Z258" s="61">
        <v>0</v>
      </c>
      <c r="AA258" s="61">
        <v>0</v>
      </c>
      <c r="AB258" s="61">
        <v>0</v>
      </c>
      <c r="AC258" s="61">
        <v>0</v>
      </c>
    </row>
    <row r="259" spans="1:29" ht="47.1" customHeight="1">
      <c r="A259" s="51">
        <f>A$13</f>
        <v>1</v>
      </c>
      <c r="B259" s="54" t="str">
        <f>B$13</f>
        <v>Lonergan</v>
      </c>
      <c r="C259" s="51">
        <v>1</v>
      </c>
      <c r="D259" s="51">
        <v>3</v>
      </c>
      <c r="E259" s="51">
        <v>4</v>
      </c>
      <c r="F259" s="51">
        <v>7</v>
      </c>
      <c r="G259" s="52">
        <f t="shared" si="230"/>
        <v>0.5714285714285714</v>
      </c>
      <c r="H259" s="51">
        <f t="shared" si="231"/>
        <v>8</v>
      </c>
      <c r="I259" s="51">
        <v>2</v>
      </c>
      <c r="J259" s="51">
        <v>2</v>
      </c>
      <c r="K259" s="52">
        <f t="shared" si="232"/>
        <v>1</v>
      </c>
      <c r="L259" s="51">
        <f t="shared" si="233"/>
        <v>6</v>
      </c>
      <c r="M259" s="51">
        <f t="shared" si="234"/>
        <v>6</v>
      </c>
      <c r="N259" s="51">
        <f t="shared" si="235"/>
        <v>9</v>
      </c>
      <c r="O259" s="52">
        <f t="shared" si="236"/>
        <v>0.66666666666666663</v>
      </c>
      <c r="P259" s="51">
        <f t="shared" si="237"/>
        <v>14</v>
      </c>
      <c r="Q259" s="51">
        <v>2</v>
      </c>
      <c r="R259" s="51">
        <v>2</v>
      </c>
      <c r="S259" s="52">
        <f t="shared" si="238"/>
        <v>1</v>
      </c>
      <c r="T259" s="51">
        <f t="shared" si="239"/>
        <v>2</v>
      </c>
      <c r="U259" s="51">
        <f t="shared" si="240"/>
        <v>16</v>
      </c>
      <c r="V259" s="51">
        <v>1</v>
      </c>
      <c r="W259" s="51">
        <v>3</v>
      </c>
      <c r="X259" s="51">
        <v>4</v>
      </c>
      <c r="Y259" s="51">
        <f t="shared" si="229"/>
        <v>7</v>
      </c>
      <c r="Z259" s="51">
        <v>1</v>
      </c>
      <c r="AA259" s="51">
        <v>0</v>
      </c>
      <c r="AB259" s="51">
        <v>0</v>
      </c>
      <c r="AC259" s="51">
        <v>0</v>
      </c>
    </row>
    <row r="260" spans="1:29" ht="47.1" customHeight="1">
      <c r="A260" s="61">
        <f>A$14</f>
        <v>25</v>
      </c>
      <c r="B260" s="62" t="str">
        <f>B$14</f>
        <v>Menzel</v>
      </c>
      <c r="C260" s="61">
        <v>1</v>
      </c>
      <c r="D260" s="61">
        <v>0</v>
      </c>
      <c r="E260" s="61">
        <v>1</v>
      </c>
      <c r="F260" s="61">
        <v>2</v>
      </c>
      <c r="G260" s="63">
        <f t="shared" si="230"/>
        <v>0.5</v>
      </c>
      <c r="H260" s="61">
        <f t="shared" si="231"/>
        <v>2</v>
      </c>
      <c r="I260" s="61">
        <v>0</v>
      </c>
      <c r="J260" s="61">
        <v>0</v>
      </c>
      <c r="K260" s="63">
        <f t="shared" si="232"/>
        <v>0</v>
      </c>
      <c r="L260" s="61">
        <f t="shared" si="233"/>
        <v>0</v>
      </c>
      <c r="M260" s="61">
        <f t="shared" si="234"/>
        <v>1</v>
      </c>
      <c r="N260" s="61">
        <f t="shared" si="235"/>
        <v>2</v>
      </c>
      <c r="O260" s="63">
        <f t="shared" si="236"/>
        <v>0.5</v>
      </c>
      <c r="P260" s="61">
        <f t="shared" si="237"/>
        <v>2</v>
      </c>
      <c r="Q260" s="61">
        <v>2</v>
      </c>
      <c r="R260" s="61">
        <v>6</v>
      </c>
      <c r="S260" s="63">
        <f t="shared" si="238"/>
        <v>0.33333333333333331</v>
      </c>
      <c r="T260" s="61">
        <f t="shared" si="239"/>
        <v>2</v>
      </c>
      <c r="U260" s="61">
        <f t="shared" si="240"/>
        <v>4</v>
      </c>
      <c r="V260" s="61">
        <v>0</v>
      </c>
      <c r="W260" s="61">
        <v>1</v>
      </c>
      <c r="X260" s="61">
        <v>3</v>
      </c>
      <c r="Y260" s="61">
        <f t="shared" si="229"/>
        <v>4</v>
      </c>
      <c r="Z260" s="61">
        <v>0</v>
      </c>
      <c r="AA260" s="61">
        <v>2</v>
      </c>
      <c r="AB260" s="61">
        <v>0</v>
      </c>
      <c r="AC260" s="61">
        <v>0</v>
      </c>
    </row>
    <row r="261" spans="1:29" ht="47.1" customHeight="1">
      <c r="A261" s="51">
        <f>A$15</f>
        <v>14</v>
      </c>
      <c r="B261" s="54" t="str">
        <f>B$15</f>
        <v>Osborne</v>
      </c>
      <c r="C261" s="51">
        <v>0</v>
      </c>
      <c r="D261" s="51">
        <v>0</v>
      </c>
      <c r="E261" s="51">
        <v>0</v>
      </c>
      <c r="F261" s="51">
        <v>0</v>
      </c>
      <c r="G261" s="52">
        <f t="shared" si="230"/>
        <v>0</v>
      </c>
      <c r="H261" s="51">
        <f t="shared" si="231"/>
        <v>0</v>
      </c>
      <c r="I261" s="51">
        <v>0</v>
      </c>
      <c r="J261" s="51">
        <v>0</v>
      </c>
      <c r="K261" s="52">
        <f t="shared" si="232"/>
        <v>0</v>
      </c>
      <c r="L261" s="51">
        <f t="shared" si="233"/>
        <v>0</v>
      </c>
      <c r="M261" s="51">
        <f t="shared" si="234"/>
        <v>0</v>
      </c>
      <c r="N261" s="51">
        <f t="shared" si="235"/>
        <v>0</v>
      </c>
      <c r="O261" s="52">
        <f t="shared" si="236"/>
        <v>0</v>
      </c>
      <c r="P261" s="51">
        <f t="shared" si="237"/>
        <v>0</v>
      </c>
      <c r="Q261" s="51">
        <v>0</v>
      </c>
      <c r="R261" s="51">
        <v>0</v>
      </c>
      <c r="S261" s="52">
        <f t="shared" si="238"/>
        <v>0</v>
      </c>
      <c r="T261" s="51">
        <f t="shared" si="239"/>
        <v>0</v>
      </c>
      <c r="U261" s="51">
        <f t="shared" si="240"/>
        <v>0</v>
      </c>
      <c r="V261" s="51">
        <v>0</v>
      </c>
      <c r="W261" s="51">
        <v>0</v>
      </c>
      <c r="X261" s="51">
        <v>0</v>
      </c>
      <c r="Y261" s="51">
        <f t="shared" si="229"/>
        <v>0</v>
      </c>
      <c r="Z261" s="51">
        <v>0</v>
      </c>
      <c r="AA261" s="51">
        <v>0</v>
      </c>
      <c r="AB261" s="51">
        <v>0</v>
      </c>
      <c r="AC261" s="51">
        <v>0</v>
      </c>
    </row>
    <row r="262" spans="1:29" ht="47.1" customHeight="1">
      <c r="A262" s="61">
        <f>A$16</f>
        <v>11</v>
      </c>
      <c r="B262" s="62" t="str">
        <f>B$16</f>
        <v>Papler</v>
      </c>
      <c r="C262" s="61">
        <v>1</v>
      </c>
      <c r="D262" s="61">
        <v>1</v>
      </c>
      <c r="E262" s="61">
        <v>1</v>
      </c>
      <c r="F262" s="61">
        <v>3</v>
      </c>
      <c r="G262" s="63">
        <f t="shared" si="230"/>
        <v>0.33333333333333331</v>
      </c>
      <c r="H262" s="61">
        <f t="shared" si="231"/>
        <v>2</v>
      </c>
      <c r="I262" s="61">
        <v>0</v>
      </c>
      <c r="J262" s="61">
        <v>0</v>
      </c>
      <c r="K262" s="63">
        <f t="shared" si="232"/>
        <v>0</v>
      </c>
      <c r="L262" s="61">
        <f t="shared" si="233"/>
        <v>0</v>
      </c>
      <c r="M262" s="61">
        <f t="shared" si="234"/>
        <v>1</v>
      </c>
      <c r="N262" s="61">
        <f t="shared" si="235"/>
        <v>3</v>
      </c>
      <c r="O262" s="63">
        <f t="shared" si="236"/>
        <v>0.33333333333333331</v>
      </c>
      <c r="P262" s="61">
        <f t="shared" si="237"/>
        <v>2</v>
      </c>
      <c r="Q262" s="61">
        <v>0</v>
      </c>
      <c r="R262" s="61">
        <v>0</v>
      </c>
      <c r="S262" s="63">
        <f t="shared" si="238"/>
        <v>0</v>
      </c>
      <c r="T262" s="61">
        <f t="shared" si="239"/>
        <v>0</v>
      </c>
      <c r="U262" s="61">
        <f t="shared" si="240"/>
        <v>2</v>
      </c>
      <c r="V262" s="61">
        <v>1</v>
      </c>
      <c r="W262" s="61">
        <v>1</v>
      </c>
      <c r="X262" s="61">
        <v>0</v>
      </c>
      <c r="Y262" s="61">
        <f t="shared" si="229"/>
        <v>1</v>
      </c>
      <c r="Z262" s="61">
        <v>1</v>
      </c>
      <c r="AA262" s="61">
        <v>3</v>
      </c>
      <c r="AB262" s="61">
        <v>0</v>
      </c>
      <c r="AC262" s="61">
        <v>0</v>
      </c>
    </row>
    <row r="263" spans="1:29" ht="47.1" customHeight="1">
      <c r="A263" s="51">
        <f>A$17</f>
        <v>35</v>
      </c>
      <c r="B263" s="54" t="str">
        <f>B$17</f>
        <v>Pistana</v>
      </c>
      <c r="C263" s="51">
        <v>1</v>
      </c>
      <c r="D263" s="51">
        <v>0</v>
      </c>
      <c r="E263" s="51">
        <v>0</v>
      </c>
      <c r="F263" s="51">
        <v>0</v>
      </c>
      <c r="G263" s="52">
        <f t="shared" si="230"/>
        <v>0</v>
      </c>
      <c r="H263" s="51">
        <f t="shared" si="231"/>
        <v>0</v>
      </c>
      <c r="I263" s="51">
        <v>1</v>
      </c>
      <c r="J263" s="51">
        <v>1</v>
      </c>
      <c r="K263" s="52">
        <f t="shared" si="232"/>
        <v>1</v>
      </c>
      <c r="L263" s="51">
        <f t="shared" si="233"/>
        <v>3</v>
      </c>
      <c r="M263" s="51">
        <f t="shared" si="234"/>
        <v>1</v>
      </c>
      <c r="N263" s="51">
        <f t="shared" si="235"/>
        <v>1</v>
      </c>
      <c r="O263" s="52">
        <f t="shared" si="236"/>
        <v>1</v>
      </c>
      <c r="P263" s="51">
        <f t="shared" si="237"/>
        <v>3</v>
      </c>
      <c r="Q263" s="51">
        <v>0</v>
      </c>
      <c r="R263" s="51">
        <v>0</v>
      </c>
      <c r="S263" s="52">
        <f t="shared" si="238"/>
        <v>0</v>
      </c>
      <c r="T263" s="51">
        <f t="shared" si="239"/>
        <v>0</v>
      </c>
      <c r="U263" s="51">
        <f t="shared" si="240"/>
        <v>3</v>
      </c>
      <c r="V263" s="51">
        <v>0</v>
      </c>
      <c r="W263" s="51">
        <v>0</v>
      </c>
      <c r="X263" s="51">
        <v>0</v>
      </c>
      <c r="Y263" s="51">
        <f t="shared" si="229"/>
        <v>0</v>
      </c>
      <c r="Z263" s="51">
        <v>1</v>
      </c>
      <c r="AA263" s="51">
        <v>0</v>
      </c>
      <c r="AB263" s="51">
        <v>0</v>
      </c>
      <c r="AC263" s="51">
        <v>0</v>
      </c>
    </row>
    <row r="264" spans="1:29" ht="47.1" customHeight="1">
      <c r="A264" s="61">
        <f>A$18</f>
        <v>21</v>
      </c>
      <c r="B264" s="62" t="str">
        <f>B$18</f>
        <v>Snoek</v>
      </c>
      <c r="C264" s="61">
        <v>1</v>
      </c>
      <c r="D264" s="61">
        <v>2</v>
      </c>
      <c r="E264" s="61">
        <v>0</v>
      </c>
      <c r="F264" s="61">
        <v>4</v>
      </c>
      <c r="G264" s="63">
        <f t="shared" si="230"/>
        <v>0</v>
      </c>
      <c r="H264" s="61">
        <f t="shared" si="231"/>
        <v>0</v>
      </c>
      <c r="I264" s="61">
        <v>0</v>
      </c>
      <c r="J264" s="61">
        <v>0</v>
      </c>
      <c r="K264" s="63">
        <f t="shared" si="232"/>
        <v>0</v>
      </c>
      <c r="L264" s="61">
        <f t="shared" si="233"/>
        <v>0</v>
      </c>
      <c r="M264" s="61">
        <f t="shared" si="234"/>
        <v>0</v>
      </c>
      <c r="N264" s="61">
        <f t="shared" si="235"/>
        <v>4</v>
      </c>
      <c r="O264" s="63">
        <f t="shared" si="236"/>
        <v>0</v>
      </c>
      <c r="P264" s="61">
        <f t="shared" si="237"/>
        <v>0</v>
      </c>
      <c r="Q264" s="61">
        <v>0</v>
      </c>
      <c r="R264" s="61">
        <v>1</v>
      </c>
      <c r="S264" s="63">
        <f t="shared" si="238"/>
        <v>0</v>
      </c>
      <c r="T264" s="61">
        <f t="shared" si="239"/>
        <v>0</v>
      </c>
      <c r="U264" s="61">
        <f t="shared" si="240"/>
        <v>0</v>
      </c>
      <c r="V264" s="61">
        <v>1</v>
      </c>
      <c r="W264" s="61">
        <v>2</v>
      </c>
      <c r="X264" s="61">
        <v>3</v>
      </c>
      <c r="Y264" s="61">
        <f t="shared" si="229"/>
        <v>5</v>
      </c>
      <c r="Z264" s="61">
        <v>2</v>
      </c>
      <c r="AA264" s="61">
        <v>1</v>
      </c>
      <c r="AB264" s="61">
        <v>0</v>
      </c>
      <c r="AC264" s="61">
        <v>0</v>
      </c>
    </row>
    <row r="265" spans="1:29" ht="47.1" customHeight="1">
      <c r="A265" s="51">
        <f>A$19</f>
        <v>5</v>
      </c>
      <c r="B265" s="54" t="str">
        <f>B$19</f>
        <v>Stolar</v>
      </c>
      <c r="C265" s="51">
        <v>1</v>
      </c>
      <c r="D265" s="51">
        <v>3</v>
      </c>
      <c r="E265" s="51">
        <v>1</v>
      </c>
      <c r="F265" s="51">
        <v>4</v>
      </c>
      <c r="G265" s="52">
        <f t="shared" si="230"/>
        <v>0.25</v>
      </c>
      <c r="H265" s="51">
        <f t="shared" si="231"/>
        <v>2</v>
      </c>
      <c r="I265" s="51">
        <v>0</v>
      </c>
      <c r="J265" s="51">
        <v>3</v>
      </c>
      <c r="K265" s="52">
        <f t="shared" si="232"/>
        <v>0</v>
      </c>
      <c r="L265" s="51">
        <f t="shared" si="233"/>
        <v>0</v>
      </c>
      <c r="M265" s="51">
        <f t="shared" si="234"/>
        <v>1</v>
      </c>
      <c r="N265" s="51">
        <f t="shared" si="235"/>
        <v>7</v>
      </c>
      <c r="O265" s="52">
        <f t="shared" si="236"/>
        <v>0.14285714285714285</v>
      </c>
      <c r="P265" s="51">
        <f t="shared" si="237"/>
        <v>2</v>
      </c>
      <c r="Q265" s="51">
        <v>0</v>
      </c>
      <c r="R265" s="51">
        <v>1</v>
      </c>
      <c r="S265" s="52">
        <f t="shared" si="238"/>
        <v>0</v>
      </c>
      <c r="T265" s="51">
        <f t="shared" si="239"/>
        <v>0</v>
      </c>
      <c r="U265" s="51">
        <f t="shared" si="240"/>
        <v>2</v>
      </c>
      <c r="V265" s="51">
        <v>0</v>
      </c>
      <c r="W265" s="51">
        <v>0</v>
      </c>
      <c r="X265" s="51">
        <v>0</v>
      </c>
      <c r="Y265" s="51">
        <f t="shared" si="229"/>
        <v>0</v>
      </c>
      <c r="Z265" s="51">
        <v>2</v>
      </c>
      <c r="AA265" s="51">
        <v>0</v>
      </c>
      <c r="AB265" s="51">
        <v>0</v>
      </c>
      <c r="AC265" s="51">
        <v>0</v>
      </c>
    </row>
    <row r="266" spans="1:29" ht="47.1" customHeight="1">
      <c r="A266" s="61">
        <f>A$20</f>
        <v>23</v>
      </c>
      <c r="B266" s="62" t="str">
        <f>B$20</f>
        <v>Woodbeck</v>
      </c>
      <c r="C266" s="61">
        <v>1</v>
      </c>
      <c r="D266" s="61">
        <v>2</v>
      </c>
      <c r="E266" s="61">
        <v>3</v>
      </c>
      <c r="F266" s="61">
        <v>0</v>
      </c>
      <c r="G266" s="63">
        <f t="shared" si="230"/>
        <v>0</v>
      </c>
      <c r="H266" s="61">
        <f t="shared" si="231"/>
        <v>6</v>
      </c>
      <c r="I266" s="61">
        <v>0</v>
      </c>
      <c r="J266" s="61">
        <v>0</v>
      </c>
      <c r="K266" s="63">
        <f t="shared" si="232"/>
        <v>0</v>
      </c>
      <c r="L266" s="61">
        <f t="shared" si="233"/>
        <v>0</v>
      </c>
      <c r="M266" s="61">
        <f t="shared" si="234"/>
        <v>3</v>
      </c>
      <c r="N266" s="61">
        <f t="shared" si="235"/>
        <v>0</v>
      </c>
      <c r="O266" s="63">
        <f t="shared" si="236"/>
        <v>0</v>
      </c>
      <c r="P266" s="61">
        <f t="shared" si="237"/>
        <v>6</v>
      </c>
      <c r="Q266" s="61">
        <v>1</v>
      </c>
      <c r="R266" s="61">
        <v>2</v>
      </c>
      <c r="S266" s="63">
        <f t="shared" si="238"/>
        <v>0.5</v>
      </c>
      <c r="T266" s="61">
        <f t="shared" si="239"/>
        <v>1</v>
      </c>
      <c r="U266" s="61">
        <f t="shared" si="240"/>
        <v>7</v>
      </c>
      <c r="V266" s="61">
        <v>1</v>
      </c>
      <c r="W266" s="61">
        <v>0</v>
      </c>
      <c r="X266" s="61">
        <v>0</v>
      </c>
      <c r="Y266" s="61">
        <f t="shared" si="229"/>
        <v>0</v>
      </c>
      <c r="Z266" s="61">
        <v>1</v>
      </c>
      <c r="AA266" s="61">
        <v>1</v>
      </c>
      <c r="AB266" s="61">
        <v>1</v>
      </c>
      <c r="AC266" s="61">
        <v>0</v>
      </c>
    </row>
    <row r="267" spans="1:29" ht="47.1" customHeight="1">
      <c r="A267" s="51">
        <f>A$21</f>
        <v>14</v>
      </c>
      <c r="B267" s="51" t="str">
        <f>B$21</f>
        <v>Zutanis</v>
      </c>
      <c r="C267" s="51">
        <v>0</v>
      </c>
      <c r="D267" s="51">
        <v>0</v>
      </c>
      <c r="E267" s="51">
        <v>0</v>
      </c>
      <c r="F267" s="51">
        <v>0</v>
      </c>
      <c r="G267" s="52">
        <f t="shared" si="230"/>
        <v>0</v>
      </c>
      <c r="H267" s="51">
        <f t="shared" si="231"/>
        <v>0</v>
      </c>
      <c r="I267" s="51">
        <v>0</v>
      </c>
      <c r="J267" s="51">
        <v>0</v>
      </c>
      <c r="K267" s="52">
        <f t="shared" si="232"/>
        <v>0</v>
      </c>
      <c r="L267" s="51">
        <f t="shared" si="233"/>
        <v>0</v>
      </c>
      <c r="M267" s="51">
        <f t="shared" si="234"/>
        <v>0</v>
      </c>
      <c r="N267" s="51">
        <f t="shared" si="235"/>
        <v>0</v>
      </c>
      <c r="O267" s="52">
        <f t="shared" si="236"/>
        <v>0</v>
      </c>
      <c r="P267" s="51">
        <f t="shared" si="237"/>
        <v>0</v>
      </c>
      <c r="Q267" s="51">
        <v>0</v>
      </c>
      <c r="R267" s="51">
        <v>0</v>
      </c>
      <c r="S267" s="52">
        <f t="shared" si="238"/>
        <v>0</v>
      </c>
      <c r="T267" s="51">
        <f t="shared" si="239"/>
        <v>0</v>
      </c>
      <c r="U267" s="51">
        <f t="shared" si="240"/>
        <v>0</v>
      </c>
      <c r="V267" s="51">
        <v>0</v>
      </c>
      <c r="W267" s="51">
        <v>0</v>
      </c>
      <c r="X267" s="51">
        <v>0</v>
      </c>
      <c r="Y267" s="51">
        <f t="shared" si="229"/>
        <v>0</v>
      </c>
      <c r="Z267" s="51">
        <v>0</v>
      </c>
      <c r="AA267" s="51">
        <v>0</v>
      </c>
      <c r="AB267" s="51">
        <v>0</v>
      </c>
      <c r="AC267" s="51">
        <v>0</v>
      </c>
    </row>
    <row r="268" spans="1:29" ht="47.1" customHeight="1">
      <c r="A268" s="65"/>
      <c r="B268" s="131" t="s">
        <v>63</v>
      </c>
      <c r="C268" s="61">
        <f>SUM(C253:C267)</f>
        <v>12</v>
      </c>
      <c r="D268" s="61">
        <f>SUM(D253:D267)</f>
        <v>18</v>
      </c>
      <c r="E268" s="61">
        <f>SUM(E253:E267)</f>
        <v>16</v>
      </c>
      <c r="F268" s="61">
        <f>SUM(F253:F267)</f>
        <v>37</v>
      </c>
      <c r="G268" s="63">
        <f t="shared" si="230"/>
        <v>0.43243243243243246</v>
      </c>
      <c r="H268" s="61">
        <f>SUM(H253:H267)</f>
        <v>32</v>
      </c>
      <c r="I268" s="61">
        <f>SUM(I253:I267)</f>
        <v>5</v>
      </c>
      <c r="J268" s="61">
        <f>SUM(J253:J267)</f>
        <v>11</v>
      </c>
      <c r="K268" s="63">
        <f>IF(J268&gt;0,I268/J268,0)</f>
        <v>0.45454545454545453</v>
      </c>
      <c r="L268" s="61">
        <f>SUM(L253:L267)</f>
        <v>15</v>
      </c>
      <c r="M268" s="61">
        <f>SUM(M253:M267)</f>
        <v>22</v>
      </c>
      <c r="N268" s="61">
        <f>SUM(N253:N267)</f>
        <v>48</v>
      </c>
      <c r="O268" s="63">
        <f>IF(N268&gt;0,M268/N268,0)</f>
        <v>0.45833333333333331</v>
      </c>
      <c r="P268" s="61">
        <f>SUM(P253:P267)</f>
        <v>47</v>
      </c>
      <c r="Q268" s="61">
        <f>SUM(Q253:Q267)</f>
        <v>11</v>
      </c>
      <c r="R268" s="61">
        <f>SUM(R253:R267)</f>
        <v>22</v>
      </c>
      <c r="S268" s="63">
        <f t="shared" si="238"/>
        <v>0.5</v>
      </c>
      <c r="T268" s="61">
        <f>SUM(T253:T267)</f>
        <v>11</v>
      </c>
      <c r="U268" s="61">
        <f>SUM(U253:U267)</f>
        <v>58</v>
      </c>
      <c r="V268" s="61">
        <f>SUM(V253:V267)</f>
        <v>8</v>
      </c>
      <c r="W268" s="61">
        <f>SUM(W253:W267)</f>
        <v>11</v>
      </c>
      <c r="X268" s="61">
        <f>SUM(X253:X267)</f>
        <v>16</v>
      </c>
      <c r="Y268" s="61">
        <f>SUM(Y253:Y267)</f>
        <v>27</v>
      </c>
      <c r="Z268" s="61">
        <f>SUM(Z253:Z267)</f>
        <v>12</v>
      </c>
      <c r="AA268" s="61">
        <f>SUM(AA253:AA267)</f>
        <v>8</v>
      </c>
      <c r="AB268" s="61">
        <f>SUM(AB253:AB267)</f>
        <v>3</v>
      </c>
      <c r="AC268" s="61">
        <f>SUM(AC253:AC267)</f>
        <v>1</v>
      </c>
    </row>
    <row r="270" spans="1:29" ht="57">
      <c r="O270" s="56" t="str">
        <f>O$2</f>
        <v xml:space="preserve">2011-12 Lakeland Eagle Jr. Varsity Game Totals    </v>
      </c>
    </row>
    <row r="271" spans="1:29" ht="23.25">
      <c r="O271" s="47" t="s">
        <v>102</v>
      </c>
    </row>
    <row r="275" spans="1:29" ht="47.1" customHeight="1">
      <c r="A275" s="49" t="s">
        <v>0</v>
      </c>
      <c r="B275" s="49" t="s">
        <v>1</v>
      </c>
      <c r="C275" s="49"/>
      <c r="D275" s="49" t="s">
        <v>5</v>
      </c>
      <c r="E275" s="49" t="s">
        <v>6</v>
      </c>
      <c r="F275" s="49" t="s">
        <v>7</v>
      </c>
      <c r="G275" s="55" t="s">
        <v>13</v>
      </c>
      <c r="H275" s="50" t="s">
        <v>15</v>
      </c>
      <c r="I275" s="50" t="s">
        <v>28</v>
      </c>
      <c r="J275" s="50" t="s">
        <v>29</v>
      </c>
      <c r="K275" s="50" t="s">
        <v>27</v>
      </c>
      <c r="L275" s="50" t="s">
        <v>30</v>
      </c>
      <c r="M275" s="50" t="s">
        <v>35</v>
      </c>
      <c r="N275" s="50" t="s">
        <v>36</v>
      </c>
      <c r="O275" s="50" t="s">
        <v>37</v>
      </c>
      <c r="P275" s="50" t="s">
        <v>38</v>
      </c>
      <c r="Q275" s="49" t="s">
        <v>9</v>
      </c>
      <c r="R275" s="49" t="s">
        <v>8</v>
      </c>
      <c r="S275" s="55" t="s">
        <v>14</v>
      </c>
      <c r="T275" s="50" t="s">
        <v>16</v>
      </c>
      <c r="U275" s="50" t="s">
        <v>17</v>
      </c>
      <c r="V275" s="49" t="s">
        <v>43</v>
      </c>
      <c r="W275" s="50" t="s">
        <v>39</v>
      </c>
      <c r="X275" s="50" t="s">
        <v>40</v>
      </c>
      <c r="Y275" s="50" t="s">
        <v>41</v>
      </c>
      <c r="Z275" s="49" t="s">
        <v>10</v>
      </c>
      <c r="AA275" s="49" t="s">
        <v>11</v>
      </c>
      <c r="AB275" s="49" t="s">
        <v>12</v>
      </c>
      <c r="AC275" s="49" t="s">
        <v>42</v>
      </c>
    </row>
    <row r="276" spans="1:29" ht="47.1" customHeight="1">
      <c r="A276" s="51">
        <f>A$7</f>
        <v>4</v>
      </c>
      <c r="B276" s="54" t="str">
        <f>B$7</f>
        <v>Brotherton</v>
      </c>
      <c r="C276" s="51">
        <v>1</v>
      </c>
      <c r="D276" s="51">
        <v>4</v>
      </c>
      <c r="E276" s="51">
        <v>2</v>
      </c>
      <c r="F276" s="51">
        <v>6</v>
      </c>
      <c r="G276" s="52">
        <f>IF(F276&gt;0,E276/F276,0)</f>
        <v>0.33333333333333331</v>
      </c>
      <c r="H276" s="51">
        <f>E276*2</f>
        <v>4</v>
      </c>
      <c r="I276" s="51">
        <v>0</v>
      </c>
      <c r="J276" s="51">
        <v>1</v>
      </c>
      <c r="K276" s="52">
        <f>IF(J276&gt;0,I276/J276,0)</f>
        <v>0</v>
      </c>
      <c r="L276" s="51">
        <f>I276*3</f>
        <v>0</v>
      </c>
      <c r="M276" s="51">
        <f>E276+I276</f>
        <v>2</v>
      </c>
      <c r="N276" s="51">
        <f>F276+J276</f>
        <v>7</v>
      </c>
      <c r="O276" s="52">
        <f>IF(N276&gt;0,M276/N276,0)</f>
        <v>0.2857142857142857</v>
      </c>
      <c r="P276" s="51">
        <f>L276+H276</f>
        <v>4</v>
      </c>
      <c r="Q276" s="51">
        <v>5</v>
      </c>
      <c r="R276" s="51">
        <v>8</v>
      </c>
      <c r="S276" s="52">
        <f>IF(R276&gt;0,Q276/R276,0)</f>
        <v>0.625</v>
      </c>
      <c r="T276" s="51">
        <f>Q276</f>
        <v>5</v>
      </c>
      <c r="U276" s="51">
        <f>H276+T276+L276</f>
        <v>9</v>
      </c>
      <c r="V276" s="51">
        <v>2</v>
      </c>
      <c r="W276" s="51">
        <v>2</v>
      </c>
      <c r="X276" s="51">
        <v>1</v>
      </c>
      <c r="Y276" s="51">
        <f t="shared" ref="Y276:Y290" si="241">W276+X276</f>
        <v>3</v>
      </c>
      <c r="Z276" s="51">
        <v>4</v>
      </c>
      <c r="AA276" s="51">
        <v>0</v>
      </c>
      <c r="AB276" s="51">
        <v>2</v>
      </c>
      <c r="AC276" s="51">
        <v>0</v>
      </c>
    </row>
    <row r="277" spans="1:29" ht="47.1" customHeight="1">
      <c r="A277" s="61">
        <f>A$8</f>
        <v>44</v>
      </c>
      <c r="B277" s="62" t="str">
        <f>B$8</f>
        <v>Brown</v>
      </c>
      <c r="C277" s="61">
        <v>1</v>
      </c>
      <c r="D277" s="61">
        <v>3</v>
      </c>
      <c r="E277" s="61">
        <v>1</v>
      </c>
      <c r="F277" s="61">
        <v>3</v>
      </c>
      <c r="G277" s="63">
        <f t="shared" ref="G277:G291" si="242">IF(F277&gt;0,E277/F277,0)</f>
        <v>0.33333333333333331</v>
      </c>
      <c r="H277" s="61">
        <f t="shared" ref="H277:H290" si="243">E277*2</f>
        <v>2</v>
      </c>
      <c r="I277" s="61">
        <v>0</v>
      </c>
      <c r="J277" s="61">
        <v>0</v>
      </c>
      <c r="K277" s="63">
        <f t="shared" ref="K277:K290" si="244">IF(J277&gt;0,I277/J277,0)</f>
        <v>0</v>
      </c>
      <c r="L277" s="61">
        <f t="shared" ref="L277:L290" si="245">I277*3</f>
        <v>0</v>
      </c>
      <c r="M277" s="61">
        <f t="shared" ref="M277:M290" si="246">E277+I277</f>
        <v>1</v>
      </c>
      <c r="N277" s="61">
        <f t="shared" ref="N277:N290" si="247">F277+J277</f>
        <v>3</v>
      </c>
      <c r="O277" s="63">
        <f t="shared" ref="O277:O290" si="248">IF(N277&gt;0,M277/N277,0)</f>
        <v>0.33333333333333331</v>
      </c>
      <c r="P277" s="61">
        <f t="shared" ref="P277:P290" si="249">L277+H277</f>
        <v>2</v>
      </c>
      <c r="Q277" s="61">
        <v>0</v>
      </c>
      <c r="R277" s="61">
        <v>2</v>
      </c>
      <c r="S277" s="63">
        <f t="shared" ref="S277:S291" si="250">IF(R277&gt;0,Q277/R277,0)</f>
        <v>0</v>
      </c>
      <c r="T277" s="61">
        <f t="shared" ref="T277:T290" si="251">Q277</f>
        <v>0</v>
      </c>
      <c r="U277" s="61">
        <f t="shared" ref="U277:U290" si="252">H277+T277+L277</f>
        <v>2</v>
      </c>
      <c r="V277" s="61">
        <v>0</v>
      </c>
      <c r="W277" s="61">
        <v>0</v>
      </c>
      <c r="X277" s="61">
        <v>2</v>
      </c>
      <c r="Y277" s="61">
        <f t="shared" si="241"/>
        <v>2</v>
      </c>
      <c r="Z277" s="61">
        <v>0</v>
      </c>
      <c r="AA277" s="61">
        <v>0</v>
      </c>
      <c r="AB277" s="61">
        <v>0</v>
      </c>
      <c r="AC277" s="61">
        <v>0</v>
      </c>
    </row>
    <row r="278" spans="1:29" ht="47.1" customHeight="1">
      <c r="A278" s="51">
        <f>A$9</f>
        <v>25</v>
      </c>
      <c r="B278" s="54" t="str">
        <f>B$9</f>
        <v>Ells</v>
      </c>
      <c r="C278" s="51">
        <v>0</v>
      </c>
      <c r="D278" s="51">
        <v>0</v>
      </c>
      <c r="E278" s="51">
        <v>0</v>
      </c>
      <c r="F278" s="51">
        <v>0</v>
      </c>
      <c r="G278" s="52">
        <f t="shared" si="242"/>
        <v>0</v>
      </c>
      <c r="H278" s="51">
        <f t="shared" si="243"/>
        <v>0</v>
      </c>
      <c r="I278" s="51">
        <v>0</v>
      </c>
      <c r="J278" s="51">
        <v>0</v>
      </c>
      <c r="K278" s="52">
        <f t="shared" si="244"/>
        <v>0</v>
      </c>
      <c r="L278" s="51">
        <f t="shared" si="245"/>
        <v>0</v>
      </c>
      <c r="M278" s="51">
        <f t="shared" si="246"/>
        <v>0</v>
      </c>
      <c r="N278" s="51">
        <f t="shared" si="247"/>
        <v>0</v>
      </c>
      <c r="O278" s="52">
        <f t="shared" si="248"/>
        <v>0</v>
      </c>
      <c r="P278" s="51">
        <f t="shared" si="249"/>
        <v>0</v>
      </c>
      <c r="Q278" s="51">
        <v>0</v>
      </c>
      <c r="R278" s="51">
        <v>0</v>
      </c>
      <c r="S278" s="52">
        <f t="shared" si="250"/>
        <v>0</v>
      </c>
      <c r="T278" s="51">
        <f t="shared" si="251"/>
        <v>0</v>
      </c>
      <c r="U278" s="51">
        <f t="shared" si="252"/>
        <v>0</v>
      </c>
      <c r="V278" s="51">
        <v>0</v>
      </c>
      <c r="W278" s="51">
        <v>0</v>
      </c>
      <c r="X278" s="51">
        <v>0</v>
      </c>
      <c r="Y278" s="51">
        <f t="shared" si="241"/>
        <v>0</v>
      </c>
      <c r="Z278" s="51">
        <v>0</v>
      </c>
      <c r="AA278" s="51">
        <v>0</v>
      </c>
      <c r="AB278" s="51">
        <v>0</v>
      </c>
      <c r="AC278" s="51">
        <v>0</v>
      </c>
    </row>
    <row r="279" spans="1:29" ht="47.1" customHeight="1">
      <c r="A279" s="61">
        <f>A$10</f>
        <v>3</v>
      </c>
      <c r="B279" s="62" t="str">
        <f>B$10</f>
        <v>Fekaris</v>
      </c>
      <c r="C279" s="61">
        <v>1</v>
      </c>
      <c r="D279" s="61">
        <v>0</v>
      </c>
      <c r="E279" s="61">
        <v>0</v>
      </c>
      <c r="F279" s="61">
        <v>0</v>
      </c>
      <c r="G279" s="63">
        <f t="shared" si="242"/>
        <v>0</v>
      </c>
      <c r="H279" s="61">
        <f t="shared" si="243"/>
        <v>0</v>
      </c>
      <c r="I279" s="61">
        <v>0</v>
      </c>
      <c r="J279" s="61">
        <v>0</v>
      </c>
      <c r="K279" s="63">
        <f t="shared" si="244"/>
        <v>0</v>
      </c>
      <c r="L279" s="61">
        <f t="shared" si="245"/>
        <v>0</v>
      </c>
      <c r="M279" s="61">
        <f t="shared" si="246"/>
        <v>0</v>
      </c>
      <c r="N279" s="61">
        <f t="shared" si="247"/>
        <v>0</v>
      </c>
      <c r="O279" s="63">
        <f t="shared" si="248"/>
        <v>0</v>
      </c>
      <c r="P279" s="61">
        <f t="shared" si="249"/>
        <v>0</v>
      </c>
      <c r="Q279" s="61">
        <v>0</v>
      </c>
      <c r="R279" s="61">
        <v>0</v>
      </c>
      <c r="S279" s="63">
        <f t="shared" si="250"/>
        <v>0</v>
      </c>
      <c r="T279" s="61">
        <f t="shared" si="251"/>
        <v>0</v>
      </c>
      <c r="U279" s="61">
        <f t="shared" si="252"/>
        <v>0</v>
      </c>
      <c r="V279" s="61">
        <v>0</v>
      </c>
      <c r="W279" s="61">
        <v>0</v>
      </c>
      <c r="X279" s="61">
        <v>0</v>
      </c>
      <c r="Y279" s="61">
        <f t="shared" si="241"/>
        <v>0</v>
      </c>
      <c r="Z279" s="61">
        <v>0</v>
      </c>
      <c r="AA279" s="61">
        <v>0</v>
      </c>
      <c r="AB279" s="61">
        <v>0</v>
      </c>
      <c r="AC279" s="61">
        <v>0</v>
      </c>
    </row>
    <row r="280" spans="1:29" ht="47.1" customHeight="1">
      <c r="A280" s="51">
        <f>A$11</f>
        <v>53</v>
      </c>
      <c r="B280" s="54" t="str">
        <f>B$11</f>
        <v>Jespersen</v>
      </c>
      <c r="C280" s="51">
        <v>1</v>
      </c>
      <c r="D280" s="51">
        <v>1</v>
      </c>
      <c r="E280" s="51">
        <v>0</v>
      </c>
      <c r="F280" s="51">
        <v>0</v>
      </c>
      <c r="G280" s="52">
        <f t="shared" si="242"/>
        <v>0</v>
      </c>
      <c r="H280" s="51">
        <f t="shared" si="243"/>
        <v>0</v>
      </c>
      <c r="I280" s="51">
        <v>0</v>
      </c>
      <c r="J280" s="51">
        <v>0</v>
      </c>
      <c r="K280" s="52">
        <f t="shared" si="244"/>
        <v>0</v>
      </c>
      <c r="L280" s="51">
        <f t="shared" si="245"/>
        <v>0</v>
      </c>
      <c r="M280" s="51">
        <f t="shared" si="246"/>
        <v>0</v>
      </c>
      <c r="N280" s="51">
        <f t="shared" si="247"/>
        <v>0</v>
      </c>
      <c r="O280" s="52">
        <f t="shared" si="248"/>
        <v>0</v>
      </c>
      <c r="P280" s="51">
        <f t="shared" si="249"/>
        <v>0</v>
      </c>
      <c r="Q280" s="51">
        <v>0</v>
      </c>
      <c r="R280" s="51">
        <v>0</v>
      </c>
      <c r="S280" s="52">
        <f t="shared" si="250"/>
        <v>0</v>
      </c>
      <c r="T280" s="51">
        <f t="shared" si="251"/>
        <v>0</v>
      </c>
      <c r="U280" s="51">
        <f t="shared" si="252"/>
        <v>0</v>
      </c>
      <c r="V280" s="51">
        <v>0</v>
      </c>
      <c r="W280" s="51">
        <v>0</v>
      </c>
      <c r="X280" s="51">
        <v>0</v>
      </c>
      <c r="Y280" s="51">
        <f t="shared" si="241"/>
        <v>0</v>
      </c>
      <c r="Z280" s="51">
        <v>1</v>
      </c>
      <c r="AA280" s="51">
        <v>0</v>
      </c>
      <c r="AB280" s="51">
        <v>0</v>
      </c>
      <c r="AC280" s="51">
        <v>0</v>
      </c>
    </row>
    <row r="281" spans="1:29" ht="47.1" customHeight="1">
      <c r="A281" s="61">
        <f>A$12</f>
        <v>31</v>
      </c>
      <c r="B281" s="62" t="str">
        <f>B$12</f>
        <v>Kleckner</v>
      </c>
      <c r="C281" s="61">
        <v>1</v>
      </c>
      <c r="D281" s="61">
        <v>0</v>
      </c>
      <c r="E281" s="61">
        <v>0</v>
      </c>
      <c r="F281" s="61">
        <v>0</v>
      </c>
      <c r="G281" s="63">
        <f t="shared" si="242"/>
        <v>0</v>
      </c>
      <c r="H281" s="61">
        <f t="shared" si="243"/>
        <v>0</v>
      </c>
      <c r="I281" s="61">
        <v>0</v>
      </c>
      <c r="J281" s="61">
        <v>0</v>
      </c>
      <c r="K281" s="63">
        <f t="shared" si="244"/>
        <v>0</v>
      </c>
      <c r="L281" s="61">
        <f t="shared" si="245"/>
        <v>0</v>
      </c>
      <c r="M281" s="61">
        <f t="shared" si="246"/>
        <v>0</v>
      </c>
      <c r="N281" s="61">
        <f t="shared" si="247"/>
        <v>0</v>
      </c>
      <c r="O281" s="63">
        <f t="shared" si="248"/>
        <v>0</v>
      </c>
      <c r="P281" s="61">
        <f t="shared" si="249"/>
        <v>0</v>
      </c>
      <c r="Q281" s="61">
        <v>0</v>
      </c>
      <c r="R281" s="61">
        <v>0</v>
      </c>
      <c r="S281" s="63">
        <f t="shared" si="250"/>
        <v>0</v>
      </c>
      <c r="T281" s="61">
        <f t="shared" si="251"/>
        <v>0</v>
      </c>
      <c r="U281" s="61">
        <f t="shared" si="252"/>
        <v>0</v>
      </c>
      <c r="V281" s="61">
        <v>0</v>
      </c>
      <c r="W281" s="61">
        <v>0</v>
      </c>
      <c r="X281" s="61">
        <v>0</v>
      </c>
      <c r="Y281" s="61">
        <f t="shared" si="241"/>
        <v>0</v>
      </c>
      <c r="Z281" s="61">
        <v>0</v>
      </c>
      <c r="AA281" s="61">
        <v>0</v>
      </c>
      <c r="AB281" s="61">
        <v>0</v>
      </c>
      <c r="AC281" s="61">
        <v>0</v>
      </c>
    </row>
    <row r="282" spans="1:29" ht="47.1" customHeight="1">
      <c r="A282" s="51">
        <f>A$13</f>
        <v>1</v>
      </c>
      <c r="B282" s="54" t="str">
        <f>B$13</f>
        <v>Lonergan</v>
      </c>
      <c r="C282" s="51">
        <v>1</v>
      </c>
      <c r="D282" s="51">
        <v>3</v>
      </c>
      <c r="E282" s="51">
        <v>2</v>
      </c>
      <c r="F282" s="51">
        <v>7</v>
      </c>
      <c r="G282" s="52">
        <f t="shared" si="242"/>
        <v>0.2857142857142857</v>
      </c>
      <c r="H282" s="51">
        <f t="shared" si="243"/>
        <v>4</v>
      </c>
      <c r="I282" s="51">
        <v>2</v>
      </c>
      <c r="J282" s="51">
        <v>7</v>
      </c>
      <c r="K282" s="52">
        <f t="shared" si="244"/>
        <v>0.2857142857142857</v>
      </c>
      <c r="L282" s="51">
        <f t="shared" si="245"/>
        <v>6</v>
      </c>
      <c r="M282" s="51">
        <f t="shared" si="246"/>
        <v>4</v>
      </c>
      <c r="N282" s="51">
        <f t="shared" si="247"/>
        <v>14</v>
      </c>
      <c r="O282" s="52">
        <f t="shared" si="248"/>
        <v>0.2857142857142857</v>
      </c>
      <c r="P282" s="51">
        <f t="shared" si="249"/>
        <v>10</v>
      </c>
      <c r="Q282" s="51">
        <v>13</v>
      </c>
      <c r="R282" s="51">
        <v>15</v>
      </c>
      <c r="S282" s="52">
        <f t="shared" si="250"/>
        <v>0.8666666666666667</v>
      </c>
      <c r="T282" s="51">
        <f t="shared" si="251"/>
        <v>13</v>
      </c>
      <c r="U282" s="51">
        <f t="shared" si="252"/>
        <v>23</v>
      </c>
      <c r="V282" s="51">
        <v>1</v>
      </c>
      <c r="W282" s="51">
        <v>3</v>
      </c>
      <c r="X282" s="51">
        <v>13</v>
      </c>
      <c r="Y282" s="51">
        <f t="shared" si="241"/>
        <v>16</v>
      </c>
      <c r="Z282" s="51">
        <v>2</v>
      </c>
      <c r="AA282" s="51">
        <v>1</v>
      </c>
      <c r="AB282" s="51">
        <v>1</v>
      </c>
      <c r="AC282" s="51">
        <v>0</v>
      </c>
    </row>
    <row r="283" spans="1:29" ht="47.1" customHeight="1">
      <c r="A283" s="61">
        <f>A$14</f>
        <v>25</v>
      </c>
      <c r="B283" s="62" t="str">
        <f>B$14</f>
        <v>Menzel</v>
      </c>
      <c r="C283" s="61">
        <v>1</v>
      </c>
      <c r="D283" s="61">
        <v>3</v>
      </c>
      <c r="E283" s="61">
        <v>1</v>
      </c>
      <c r="F283" s="61">
        <v>4</v>
      </c>
      <c r="G283" s="63">
        <f t="shared" si="242"/>
        <v>0.25</v>
      </c>
      <c r="H283" s="61">
        <f t="shared" si="243"/>
        <v>2</v>
      </c>
      <c r="I283" s="61">
        <v>0</v>
      </c>
      <c r="J283" s="61">
        <v>0</v>
      </c>
      <c r="K283" s="63">
        <f t="shared" si="244"/>
        <v>0</v>
      </c>
      <c r="L283" s="61">
        <f t="shared" si="245"/>
        <v>0</v>
      </c>
      <c r="M283" s="61">
        <f t="shared" si="246"/>
        <v>1</v>
      </c>
      <c r="N283" s="61">
        <f t="shared" si="247"/>
        <v>4</v>
      </c>
      <c r="O283" s="63">
        <f t="shared" si="248"/>
        <v>0.25</v>
      </c>
      <c r="P283" s="61">
        <f t="shared" si="249"/>
        <v>2</v>
      </c>
      <c r="Q283" s="61">
        <v>1</v>
      </c>
      <c r="R283" s="61">
        <v>5</v>
      </c>
      <c r="S283" s="63">
        <f t="shared" si="250"/>
        <v>0.2</v>
      </c>
      <c r="T283" s="61">
        <f t="shared" si="251"/>
        <v>1</v>
      </c>
      <c r="U283" s="61">
        <f t="shared" si="252"/>
        <v>3</v>
      </c>
      <c r="V283" s="61">
        <v>1</v>
      </c>
      <c r="W283" s="61">
        <v>0</v>
      </c>
      <c r="X283" s="61">
        <v>7</v>
      </c>
      <c r="Y283" s="61">
        <f t="shared" si="241"/>
        <v>7</v>
      </c>
      <c r="Z283" s="61">
        <v>2</v>
      </c>
      <c r="AA283" s="61">
        <v>0</v>
      </c>
      <c r="AB283" s="61">
        <v>4</v>
      </c>
      <c r="AC283" s="61">
        <v>0</v>
      </c>
    </row>
    <row r="284" spans="1:29" ht="47.1" customHeight="1">
      <c r="A284" s="51">
        <f>A$15</f>
        <v>14</v>
      </c>
      <c r="B284" s="54" t="str">
        <f>B$15</f>
        <v>Osborne</v>
      </c>
      <c r="C284" s="51">
        <v>0</v>
      </c>
      <c r="D284" s="51">
        <v>0</v>
      </c>
      <c r="E284" s="51">
        <v>0</v>
      </c>
      <c r="F284" s="51">
        <v>0</v>
      </c>
      <c r="G284" s="52">
        <f t="shared" si="242"/>
        <v>0</v>
      </c>
      <c r="H284" s="51">
        <f t="shared" si="243"/>
        <v>0</v>
      </c>
      <c r="I284" s="51">
        <v>0</v>
      </c>
      <c r="J284" s="51">
        <v>0</v>
      </c>
      <c r="K284" s="52">
        <f t="shared" si="244"/>
        <v>0</v>
      </c>
      <c r="L284" s="51">
        <f t="shared" si="245"/>
        <v>0</v>
      </c>
      <c r="M284" s="51">
        <f t="shared" si="246"/>
        <v>0</v>
      </c>
      <c r="N284" s="51">
        <f t="shared" si="247"/>
        <v>0</v>
      </c>
      <c r="O284" s="52">
        <f t="shared" si="248"/>
        <v>0</v>
      </c>
      <c r="P284" s="51">
        <f t="shared" si="249"/>
        <v>0</v>
      </c>
      <c r="Q284" s="51">
        <v>0</v>
      </c>
      <c r="R284" s="51">
        <v>0</v>
      </c>
      <c r="S284" s="52">
        <f t="shared" si="250"/>
        <v>0</v>
      </c>
      <c r="T284" s="51">
        <f t="shared" si="251"/>
        <v>0</v>
      </c>
      <c r="U284" s="51">
        <f t="shared" si="252"/>
        <v>0</v>
      </c>
      <c r="V284" s="51">
        <v>0</v>
      </c>
      <c r="W284" s="51">
        <v>0</v>
      </c>
      <c r="X284" s="51">
        <v>0</v>
      </c>
      <c r="Y284" s="51">
        <f t="shared" si="241"/>
        <v>0</v>
      </c>
      <c r="Z284" s="51">
        <v>0</v>
      </c>
      <c r="AA284" s="51">
        <v>0</v>
      </c>
      <c r="AB284" s="51">
        <v>0</v>
      </c>
      <c r="AC284" s="51">
        <v>0</v>
      </c>
    </row>
    <row r="285" spans="1:29" ht="47.1" customHeight="1">
      <c r="A285" s="61">
        <f>A$16</f>
        <v>11</v>
      </c>
      <c r="B285" s="62" t="str">
        <f>B$16</f>
        <v>Papler</v>
      </c>
      <c r="C285" s="61">
        <v>1</v>
      </c>
      <c r="D285" s="61">
        <v>4</v>
      </c>
      <c r="E285" s="61">
        <v>0</v>
      </c>
      <c r="F285" s="61">
        <v>2</v>
      </c>
      <c r="G285" s="63">
        <f t="shared" si="242"/>
        <v>0</v>
      </c>
      <c r="H285" s="61">
        <f t="shared" si="243"/>
        <v>0</v>
      </c>
      <c r="I285" s="61">
        <v>0</v>
      </c>
      <c r="J285" s="61">
        <v>0</v>
      </c>
      <c r="K285" s="63">
        <f t="shared" si="244"/>
        <v>0</v>
      </c>
      <c r="L285" s="61">
        <f t="shared" si="245"/>
        <v>0</v>
      </c>
      <c r="M285" s="61">
        <f t="shared" si="246"/>
        <v>0</v>
      </c>
      <c r="N285" s="61">
        <f t="shared" si="247"/>
        <v>2</v>
      </c>
      <c r="O285" s="63">
        <f t="shared" si="248"/>
        <v>0</v>
      </c>
      <c r="P285" s="61">
        <f t="shared" si="249"/>
        <v>0</v>
      </c>
      <c r="Q285" s="61">
        <v>3</v>
      </c>
      <c r="R285" s="61">
        <v>6</v>
      </c>
      <c r="S285" s="63">
        <f t="shared" si="250"/>
        <v>0.5</v>
      </c>
      <c r="T285" s="61">
        <f t="shared" si="251"/>
        <v>3</v>
      </c>
      <c r="U285" s="61">
        <f t="shared" si="252"/>
        <v>3</v>
      </c>
      <c r="V285" s="61">
        <v>0</v>
      </c>
      <c r="W285" s="61">
        <v>0</v>
      </c>
      <c r="X285" s="61">
        <v>0</v>
      </c>
      <c r="Y285" s="61">
        <f t="shared" si="241"/>
        <v>0</v>
      </c>
      <c r="Z285" s="61">
        <v>1</v>
      </c>
      <c r="AA285" s="61">
        <v>1</v>
      </c>
      <c r="AB285" s="61">
        <v>1</v>
      </c>
      <c r="AC285" s="61">
        <v>0</v>
      </c>
    </row>
    <row r="286" spans="1:29" ht="47.1" customHeight="1">
      <c r="A286" s="51">
        <f>A$17</f>
        <v>35</v>
      </c>
      <c r="B286" s="54" t="str">
        <f>B$17</f>
        <v>Pistana</v>
      </c>
      <c r="C286" s="51">
        <v>0</v>
      </c>
      <c r="D286" s="51">
        <v>0</v>
      </c>
      <c r="E286" s="51">
        <v>0</v>
      </c>
      <c r="F286" s="51">
        <v>0</v>
      </c>
      <c r="G286" s="52">
        <f t="shared" si="242"/>
        <v>0</v>
      </c>
      <c r="H286" s="51">
        <f t="shared" si="243"/>
        <v>0</v>
      </c>
      <c r="I286" s="51">
        <v>0</v>
      </c>
      <c r="J286" s="51">
        <v>0</v>
      </c>
      <c r="K286" s="52">
        <f t="shared" si="244"/>
        <v>0</v>
      </c>
      <c r="L286" s="51">
        <f t="shared" si="245"/>
        <v>0</v>
      </c>
      <c r="M286" s="51">
        <f t="shared" si="246"/>
        <v>0</v>
      </c>
      <c r="N286" s="51">
        <f t="shared" si="247"/>
        <v>0</v>
      </c>
      <c r="O286" s="52">
        <f t="shared" si="248"/>
        <v>0</v>
      </c>
      <c r="P286" s="51">
        <f t="shared" si="249"/>
        <v>0</v>
      </c>
      <c r="Q286" s="51">
        <v>0</v>
      </c>
      <c r="R286" s="51">
        <v>0</v>
      </c>
      <c r="S286" s="52">
        <f t="shared" si="250"/>
        <v>0</v>
      </c>
      <c r="T286" s="51">
        <f t="shared" si="251"/>
        <v>0</v>
      </c>
      <c r="U286" s="51">
        <f t="shared" si="252"/>
        <v>0</v>
      </c>
      <c r="V286" s="51">
        <v>0</v>
      </c>
      <c r="W286" s="51">
        <v>0</v>
      </c>
      <c r="X286" s="51">
        <v>0</v>
      </c>
      <c r="Y286" s="51">
        <f t="shared" si="241"/>
        <v>0</v>
      </c>
      <c r="Z286" s="51">
        <v>0</v>
      </c>
      <c r="AA286" s="51">
        <v>0</v>
      </c>
      <c r="AB286" s="51">
        <v>0</v>
      </c>
      <c r="AC286" s="51">
        <v>0</v>
      </c>
    </row>
    <row r="287" spans="1:29" ht="47.1" customHeight="1">
      <c r="A287" s="61">
        <f>A$18</f>
        <v>21</v>
      </c>
      <c r="B287" s="62" t="str">
        <f>B$18</f>
        <v>Snoek</v>
      </c>
      <c r="C287" s="61">
        <v>1</v>
      </c>
      <c r="D287" s="61">
        <v>5</v>
      </c>
      <c r="E287" s="61">
        <v>1</v>
      </c>
      <c r="F287" s="61">
        <v>6</v>
      </c>
      <c r="G287" s="63">
        <f t="shared" si="242"/>
        <v>0.16666666666666666</v>
      </c>
      <c r="H287" s="61">
        <f t="shared" si="243"/>
        <v>2</v>
      </c>
      <c r="I287" s="61">
        <v>0</v>
      </c>
      <c r="J287" s="61">
        <v>0</v>
      </c>
      <c r="K287" s="63">
        <f t="shared" si="244"/>
        <v>0</v>
      </c>
      <c r="L287" s="61">
        <f t="shared" si="245"/>
        <v>0</v>
      </c>
      <c r="M287" s="61">
        <f t="shared" si="246"/>
        <v>1</v>
      </c>
      <c r="N287" s="61">
        <f t="shared" si="247"/>
        <v>6</v>
      </c>
      <c r="O287" s="63">
        <f t="shared" si="248"/>
        <v>0.16666666666666666</v>
      </c>
      <c r="P287" s="61">
        <f t="shared" si="249"/>
        <v>2</v>
      </c>
      <c r="Q287" s="61">
        <v>1</v>
      </c>
      <c r="R287" s="61">
        <v>3</v>
      </c>
      <c r="S287" s="63">
        <f t="shared" si="250"/>
        <v>0.33333333333333331</v>
      </c>
      <c r="T287" s="61">
        <f t="shared" si="251"/>
        <v>1</v>
      </c>
      <c r="U287" s="61">
        <f t="shared" si="252"/>
        <v>3</v>
      </c>
      <c r="V287" s="61">
        <v>0</v>
      </c>
      <c r="W287" s="61">
        <v>1</v>
      </c>
      <c r="X287" s="61">
        <v>3</v>
      </c>
      <c r="Y287" s="61">
        <f t="shared" si="241"/>
        <v>4</v>
      </c>
      <c r="Z287" s="61">
        <v>2</v>
      </c>
      <c r="AA287" s="61">
        <v>3</v>
      </c>
      <c r="AB287" s="61">
        <v>0</v>
      </c>
      <c r="AC287" s="61">
        <v>0</v>
      </c>
    </row>
    <row r="288" spans="1:29" ht="47.1" customHeight="1">
      <c r="A288" s="51">
        <f>A$19</f>
        <v>5</v>
      </c>
      <c r="B288" s="54" t="str">
        <f>B$19</f>
        <v>Stolar</v>
      </c>
      <c r="C288" s="51">
        <v>0</v>
      </c>
      <c r="D288" s="51">
        <v>0</v>
      </c>
      <c r="E288" s="51">
        <v>0</v>
      </c>
      <c r="F288" s="51">
        <v>0</v>
      </c>
      <c r="G288" s="52">
        <f t="shared" si="242"/>
        <v>0</v>
      </c>
      <c r="H288" s="51">
        <f t="shared" si="243"/>
        <v>0</v>
      </c>
      <c r="I288" s="51">
        <v>0</v>
      </c>
      <c r="J288" s="51">
        <v>0</v>
      </c>
      <c r="K288" s="52">
        <f t="shared" si="244"/>
        <v>0</v>
      </c>
      <c r="L288" s="51">
        <f t="shared" si="245"/>
        <v>0</v>
      </c>
      <c r="M288" s="51">
        <f t="shared" si="246"/>
        <v>0</v>
      </c>
      <c r="N288" s="51">
        <f t="shared" si="247"/>
        <v>0</v>
      </c>
      <c r="O288" s="52">
        <f t="shared" si="248"/>
        <v>0</v>
      </c>
      <c r="P288" s="51">
        <f t="shared" si="249"/>
        <v>0</v>
      </c>
      <c r="Q288" s="51">
        <v>0</v>
      </c>
      <c r="R288" s="51">
        <v>0</v>
      </c>
      <c r="S288" s="52">
        <f t="shared" si="250"/>
        <v>0</v>
      </c>
      <c r="T288" s="51">
        <f t="shared" si="251"/>
        <v>0</v>
      </c>
      <c r="U288" s="51">
        <f t="shared" si="252"/>
        <v>0</v>
      </c>
      <c r="V288" s="51">
        <v>0</v>
      </c>
      <c r="W288" s="51">
        <v>0</v>
      </c>
      <c r="X288" s="51">
        <v>0</v>
      </c>
      <c r="Y288" s="51">
        <f t="shared" si="241"/>
        <v>0</v>
      </c>
      <c r="Z288" s="51">
        <v>0</v>
      </c>
      <c r="AA288" s="51">
        <v>0</v>
      </c>
      <c r="AB288" s="51">
        <v>0</v>
      </c>
      <c r="AC288" s="51">
        <v>0</v>
      </c>
    </row>
    <row r="289" spans="1:29" ht="47.1" customHeight="1">
      <c r="A289" s="61">
        <f>A$20</f>
        <v>23</v>
      </c>
      <c r="B289" s="62" t="str">
        <f>B$20</f>
        <v>Woodbeck</v>
      </c>
      <c r="C289" s="61">
        <v>1</v>
      </c>
      <c r="D289" s="61">
        <v>4</v>
      </c>
      <c r="E289" s="61">
        <v>2</v>
      </c>
      <c r="F289" s="61">
        <v>7</v>
      </c>
      <c r="G289" s="63">
        <f t="shared" si="242"/>
        <v>0.2857142857142857</v>
      </c>
      <c r="H289" s="61">
        <f t="shared" si="243"/>
        <v>4</v>
      </c>
      <c r="I289" s="61">
        <v>0</v>
      </c>
      <c r="J289" s="61">
        <v>0</v>
      </c>
      <c r="K289" s="63">
        <f t="shared" si="244"/>
        <v>0</v>
      </c>
      <c r="L289" s="61">
        <f t="shared" si="245"/>
        <v>0</v>
      </c>
      <c r="M289" s="61">
        <f t="shared" si="246"/>
        <v>2</v>
      </c>
      <c r="N289" s="61">
        <f t="shared" si="247"/>
        <v>7</v>
      </c>
      <c r="O289" s="63">
        <f t="shared" si="248"/>
        <v>0.2857142857142857</v>
      </c>
      <c r="P289" s="61">
        <f t="shared" si="249"/>
        <v>4</v>
      </c>
      <c r="Q289" s="61">
        <v>0</v>
      </c>
      <c r="R289" s="61">
        <v>0</v>
      </c>
      <c r="S289" s="63">
        <f t="shared" si="250"/>
        <v>0</v>
      </c>
      <c r="T289" s="61">
        <f t="shared" si="251"/>
        <v>0</v>
      </c>
      <c r="U289" s="61">
        <f t="shared" si="252"/>
        <v>4</v>
      </c>
      <c r="V289" s="61">
        <v>1</v>
      </c>
      <c r="W289" s="61">
        <v>1</v>
      </c>
      <c r="X289" s="61">
        <v>4</v>
      </c>
      <c r="Y289" s="61">
        <f t="shared" si="241"/>
        <v>5</v>
      </c>
      <c r="Z289" s="61">
        <v>4</v>
      </c>
      <c r="AA289" s="61">
        <v>0</v>
      </c>
      <c r="AB289" s="61">
        <v>1</v>
      </c>
      <c r="AC289" s="61">
        <v>0</v>
      </c>
    </row>
    <row r="290" spans="1:29" ht="47.1" customHeight="1">
      <c r="A290" s="51">
        <f>A$21</f>
        <v>14</v>
      </c>
      <c r="B290" s="51" t="str">
        <f>B$21</f>
        <v>Zutanis</v>
      </c>
      <c r="C290" s="51">
        <v>0</v>
      </c>
      <c r="D290" s="51">
        <v>0</v>
      </c>
      <c r="E290" s="51">
        <v>0</v>
      </c>
      <c r="F290" s="51">
        <v>0</v>
      </c>
      <c r="G290" s="52">
        <f t="shared" si="242"/>
        <v>0</v>
      </c>
      <c r="H290" s="51">
        <f t="shared" si="243"/>
        <v>0</v>
      </c>
      <c r="I290" s="51">
        <v>0</v>
      </c>
      <c r="J290" s="51">
        <v>0</v>
      </c>
      <c r="K290" s="52">
        <f t="shared" si="244"/>
        <v>0</v>
      </c>
      <c r="L290" s="51">
        <f t="shared" si="245"/>
        <v>0</v>
      </c>
      <c r="M290" s="51">
        <f t="shared" si="246"/>
        <v>0</v>
      </c>
      <c r="N290" s="51">
        <f t="shared" si="247"/>
        <v>0</v>
      </c>
      <c r="O290" s="52">
        <f t="shared" si="248"/>
        <v>0</v>
      </c>
      <c r="P290" s="51">
        <f t="shared" si="249"/>
        <v>0</v>
      </c>
      <c r="Q290" s="51">
        <v>0</v>
      </c>
      <c r="R290" s="51">
        <v>0</v>
      </c>
      <c r="S290" s="52">
        <f t="shared" si="250"/>
        <v>0</v>
      </c>
      <c r="T290" s="51">
        <f t="shared" si="251"/>
        <v>0</v>
      </c>
      <c r="U290" s="51">
        <f t="shared" si="252"/>
        <v>0</v>
      </c>
      <c r="V290" s="51">
        <v>0</v>
      </c>
      <c r="W290" s="51">
        <v>0</v>
      </c>
      <c r="X290" s="51">
        <v>0</v>
      </c>
      <c r="Y290" s="51">
        <f t="shared" si="241"/>
        <v>0</v>
      </c>
      <c r="Z290" s="51">
        <v>0</v>
      </c>
      <c r="AA290" s="51">
        <v>0</v>
      </c>
      <c r="AB290" s="51">
        <v>0</v>
      </c>
      <c r="AC290" s="51">
        <v>0</v>
      </c>
    </row>
    <row r="291" spans="1:29" ht="47.1" customHeight="1">
      <c r="A291" s="65"/>
      <c r="B291" s="131" t="s">
        <v>63</v>
      </c>
      <c r="C291" s="61">
        <f>SUM(C276:C290)</f>
        <v>10</v>
      </c>
      <c r="D291" s="61">
        <f>SUM(D276:D290)</f>
        <v>27</v>
      </c>
      <c r="E291" s="61">
        <f>SUM(E276:E290)</f>
        <v>9</v>
      </c>
      <c r="F291" s="61">
        <f>SUM(F276:F290)</f>
        <v>35</v>
      </c>
      <c r="G291" s="63">
        <f t="shared" si="242"/>
        <v>0.25714285714285712</v>
      </c>
      <c r="H291" s="61">
        <f>SUM(H276:H290)</f>
        <v>18</v>
      </c>
      <c r="I291" s="61">
        <f>SUM(I276:I290)</f>
        <v>2</v>
      </c>
      <c r="J291" s="61">
        <f>SUM(J276:J290)</f>
        <v>8</v>
      </c>
      <c r="K291" s="63">
        <f>IF(J291&gt;0,I291/J291,0)</f>
        <v>0.25</v>
      </c>
      <c r="L291" s="61">
        <f>SUM(L276:L290)</f>
        <v>6</v>
      </c>
      <c r="M291" s="61">
        <f>SUM(M276:M290)</f>
        <v>11</v>
      </c>
      <c r="N291" s="61">
        <f>SUM(N276:N290)</f>
        <v>43</v>
      </c>
      <c r="O291" s="63">
        <f>IF(N291&gt;0,M291/N291,0)</f>
        <v>0.2558139534883721</v>
      </c>
      <c r="P291" s="61">
        <f>SUM(P276:P290)</f>
        <v>24</v>
      </c>
      <c r="Q291" s="61">
        <f>SUM(Q276:Q290)</f>
        <v>23</v>
      </c>
      <c r="R291" s="61">
        <f>SUM(R276:R290)</f>
        <v>39</v>
      </c>
      <c r="S291" s="63">
        <f t="shared" si="250"/>
        <v>0.58974358974358976</v>
      </c>
      <c r="T291" s="61">
        <f>SUM(T276:T290)</f>
        <v>23</v>
      </c>
      <c r="U291" s="61">
        <f>SUM(U276:U290)</f>
        <v>47</v>
      </c>
      <c r="V291" s="61">
        <f>SUM(V276:V290)</f>
        <v>5</v>
      </c>
      <c r="W291" s="61">
        <f>SUM(W276:W290)</f>
        <v>7</v>
      </c>
      <c r="X291" s="61">
        <f>SUM(X276:X290)</f>
        <v>30</v>
      </c>
      <c r="Y291" s="61">
        <f>SUM(Y276:Y290)</f>
        <v>37</v>
      </c>
      <c r="Z291" s="61">
        <f>SUM(Z276:Z290)</f>
        <v>16</v>
      </c>
      <c r="AA291" s="61">
        <f>SUM(AA276:AA290)</f>
        <v>5</v>
      </c>
      <c r="AB291" s="61">
        <f>SUM(AB276:AB290)</f>
        <v>9</v>
      </c>
      <c r="AC291" s="61">
        <f>SUM(AC276:AC290)</f>
        <v>0</v>
      </c>
    </row>
    <row r="293" spans="1:29" ht="57">
      <c r="O293" s="56" t="str">
        <f>O$2</f>
        <v xml:space="preserve">2011-12 Lakeland Eagle Jr. Varsity Game Totals    </v>
      </c>
    </row>
    <row r="294" spans="1:29" ht="23.25">
      <c r="O294" s="47" t="s">
        <v>105</v>
      </c>
    </row>
    <row r="298" spans="1:29" ht="47.1" customHeight="1">
      <c r="A298" s="49" t="s">
        <v>0</v>
      </c>
      <c r="B298" s="49" t="s">
        <v>1</v>
      </c>
      <c r="C298" s="49"/>
      <c r="D298" s="49" t="s">
        <v>5</v>
      </c>
      <c r="E298" s="49" t="s">
        <v>6</v>
      </c>
      <c r="F298" s="49" t="s">
        <v>7</v>
      </c>
      <c r="G298" s="55" t="s">
        <v>13</v>
      </c>
      <c r="H298" s="50" t="s">
        <v>15</v>
      </c>
      <c r="I298" s="50" t="s">
        <v>28</v>
      </c>
      <c r="J298" s="50" t="s">
        <v>29</v>
      </c>
      <c r="K298" s="50" t="s">
        <v>27</v>
      </c>
      <c r="L298" s="50" t="s">
        <v>30</v>
      </c>
      <c r="M298" s="50" t="s">
        <v>35</v>
      </c>
      <c r="N298" s="50" t="s">
        <v>36</v>
      </c>
      <c r="O298" s="50" t="s">
        <v>37</v>
      </c>
      <c r="P298" s="50" t="s">
        <v>38</v>
      </c>
      <c r="Q298" s="49" t="s">
        <v>9</v>
      </c>
      <c r="R298" s="49" t="s">
        <v>8</v>
      </c>
      <c r="S298" s="55" t="s">
        <v>14</v>
      </c>
      <c r="T298" s="50" t="s">
        <v>16</v>
      </c>
      <c r="U298" s="50" t="s">
        <v>17</v>
      </c>
      <c r="V298" s="49" t="s">
        <v>43</v>
      </c>
      <c r="W298" s="50" t="s">
        <v>39</v>
      </c>
      <c r="X298" s="50" t="s">
        <v>40</v>
      </c>
      <c r="Y298" s="50" t="s">
        <v>41</v>
      </c>
      <c r="Z298" s="49" t="s">
        <v>10</v>
      </c>
      <c r="AA298" s="49" t="s">
        <v>11</v>
      </c>
      <c r="AB298" s="49" t="s">
        <v>12</v>
      </c>
      <c r="AC298" s="49" t="s">
        <v>42</v>
      </c>
    </row>
    <row r="299" spans="1:29" ht="47.1" customHeight="1">
      <c r="A299" s="51">
        <f>A$7</f>
        <v>4</v>
      </c>
      <c r="B299" s="54" t="str">
        <f>B$7</f>
        <v>Brotherton</v>
      </c>
      <c r="C299" s="51">
        <v>1</v>
      </c>
      <c r="D299" s="51">
        <v>1</v>
      </c>
      <c r="E299" s="51">
        <v>0</v>
      </c>
      <c r="F299" s="51">
        <v>4</v>
      </c>
      <c r="G299" s="52">
        <f>IF(F299&gt;0,E299/F299,0)</f>
        <v>0</v>
      </c>
      <c r="H299" s="51">
        <f>E299*2</f>
        <v>0</v>
      </c>
      <c r="I299" s="51">
        <v>1</v>
      </c>
      <c r="J299" s="51">
        <v>3</v>
      </c>
      <c r="K299" s="52">
        <f>IF(J299&gt;0,I299/J299,0)</f>
        <v>0.33333333333333331</v>
      </c>
      <c r="L299" s="51">
        <f>I299*3</f>
        <v>3</v>
      </c>
      <c r="M299" s="51">
        <f>E299+I299</f>
        <v>1</v>
      </c>
      <c r="N299" s="51">
        <f>F299+J299</f>
        <v>7</v>
      </c>
      <c r="O299" s="52">
        <f>IF(N299&gt;0,M299/N299,0)</f>
        <v>0.14285714285714285</v>
      </c>
      <c r="P299" s="51">
        <f>L299+H299</f>
        <v>3</v>
      </c>
      <c r="Q299" s="51">
        <v>10</v>
      </c>
      <c r="R299" s="51">
        <v>13</v>
      </c>
      <c r="S299" s="52">
        <f>IF(R299&gt;0,Q299/R299,0)</f>
        <v>0.76923076923076927</v>
      </c>
      <c r="T299" s="51">
        <f>Q299</f>
        <v>10</v>
      </c>
      <c r="U299" s="51">
        <f>H299+T299+L299</f>
        <v>13</v>
      </c>
      <c r="V299" s="51">
        <v>2</v>
      </c>
      <c r="W299" s="51">
        <v>1</v>
      </c>
      <c r="X299" s="51">
        <v>3</v>
      </c>
      <c r="Y299" s="51">
        <f t="shared" ref="Y299:Y313" si="253">W299+X299</f>
        <v>4</v>
      </c>
      <c r="Z299" s="51">
        <v>1</v>
      </c>
      <c r="AA299" s="51">
        <v>1</v>
      </c>
      <c r="AB299" s="51">
        <v>0</v>
      </c>
      <c r="AC299" s="51">
        <v>0</v>
      </c>
    </row>
    <row r="300" spans="1:29" ht="47.1" customHeight="1">
      <c r="A300" s="61">
        <f>A$8</f>
        <v>44</v>
      </c>
      <c r="B300" s="62" t="str">
        <f>B$8</f>
        <v>Brown</v>
      </c>
      <c r="C300" s="61">
        <v>1</v>
      </c>
      <c r="D300" s="61">
        <v>0</v>
      </c>
      <c r="E300" s="61">
        <v>0</v>
      </c>
      <c r="F300" s="61">
        <v>0</v>
      </c>
      <c r="G300" s="63">
        <f t="shared" ref="G300:G314" si="254">IF(F300&gt;0,E300/F300,0)</f>
        <v>0</v>
      </c>
      <c r="H300" s="61">
        <f t="shared" ref="H300:H313" si="255">E300*2</f>
        <v>0</v>
      </c>
      <c r="I300" s="61">
        <v>0</v>
      </c>
      <c r="J300" s="61">
        <v>0</v>
      </c>
      <c r="K300" s="63">
        <f t="shared" ref="K300:K313" si="256">IF(J300&gt;0,I300/J300,0)</f>
        <v>0</v>
      </c>
      <c r="L300" s="61">
        <f t="shared" ref="L300:L313" si="257">I300*3</f>
        <v>0</v>
      </c>
      <c r="M300" s="61">
        <f t="shared" ref="M300:M313" si="258">E300+I300</f>
        <v>0</v>
      </c>
      <c r="N300" s="61">
        <f t="shared" ref="N300:N313" si="259">F300+J300</f>
        <v>0</v>
      </c>
      <c r="O300" s="63">
        <f t="shared" ref="O300:O313" si="260">IF(N300&gt;0,M300/N300,0)</f>
        <v>0</v>
      </c>
      <c r="P300" s="61">
        <f t="shared" ref="P300:P313" si="261">L300+H300</f>
        <v>0</v>
      </c>
      <c r="Q300" s="61">
        <v>0</v>
      </c>
      <c r="R300" s="61">
        <v>0</v>
      </c>
      <c r="S300" s="63">
        <f t="shared" ref="S300:S314" si="262">IF(R300&gt;0,Q300/R300,0)</f>
        <v>0</v>
      </c>
      <c r="T300" s="61">
        <f t="shared" ref="T300:T313" si="263">Q300</f>
        <v>0</v>
      </c>
      <c r="U300" s="61">
        <f t="shared" ref="U300:U313" si="264">H300+T300+L300</f>
        <v>0</v>
      </c>
      <c r="V300" s="61">
        <v>0</v>
      </c>
      <c r="W300" s="61">
        <v>0</v>
      </c>
      <c r="X300" s="61">
        <v>0</v>
      </c>
      <c r="Y300" s="61">
        <f t="shared" si="253"/>
        <v>0</v>
      </c>
      <c r="Z300" s="61">
        <v>1</v>
      </c>
      <c r="AA300" s="61">
        <v>0</v>
      </c>
      <c r="AB300" s="61">
        <v>0</v>
      </c>
      <c r="AC300" s="61">
        <v>0</v>
      </c>
    </row>
    <row r="301" spans="1:29" ht="47.1" customHeight="1">
      <c r="A301" s="51">
        <f>A$9</f>
        <v>25</v>
      </c>
      <c r="B301" s="54" t="str">
        <f>B$9</f>
        <v>Ells</v>
      </c>
      <c r="C301" s="51">
        <v>0</v>
      </c>
      <c r="D301" s="51">
        <v>0</v>
      </c>
      <c r="E301" s="51">
        <v>0</v>
      </c>
      <c r="F301" s="51">
        <v>0</v>
      </c>
      <c r="G301" s="52">
        <f t="shared" si="254"/>
        <v>0</v>
      </c>
      <c r="H301" s="51">
        <f t="shared" si="255"/>
        <v>0</v>
      </c>
      <c r="I301" s="51">
        <v>0</v>
      </c>
      <c r="J301" s="51">
        <v>0</v>
      </c>
      <c r="K301" s="52">
        <f t="shared" si="256"/>
        <v>0</v>
      </c>
      <c r="L301" s="51">
        <f t="shared" si="257"/>
        <v>0</v>
      </c>
      <c r="M301" s="51">
        <f t="shared" si="258"/>
        <v>0</v>
      </c>
      <c r="N301" s="51">
        <f t="shared" si="259"/>
        <v>0</v>
      </c>
      <c r="O301" s="52">
        <f t="shared" si="260"/>
        <v>0</v>
      </c>
      <c r="P301" s="51">
        <f t="shared" si="261"/>
        <v>0</v>
      </c>
      <c r="Q301" s="51">
        <v>0</v>
      </c>
      <c r="R301" s="51">
        <v>0</v>
      </c>
      <c r="S301" s="52">
        <f t="shared" si="262"/>
        <v>0</v>
      </c>
      <c r="T301" s="51">
        <f t="shared" si="263"/>
        <v>0</v>
      </c>
      <c r="U301" s="51">
        <f t="shared" si="264"/>
        <v>0</v>
      </c>
      <c r="V301" s="51">
        <v>0</v>
      </c>
      <c r="W301" s="51">
        <v>0</v>
      </c>
      <c r="X301" s="51">
        <v>0</v>
      </c>
      <c r="Y301" s="51">
        <f t="shared" si="253"/>
        <v>0</v>
      </c>
      <c r="Z301" s="51">
        <v>0</v>
      </c>
      <c r="AA301" s="51">
        <v>0</v>
      </c>
      <c r="AB301" s="51">
        <v>0</v>
      </c>
      <c r="AC301" s="51">
        <v>0</v>
      </c>
    </row>
    <row r="302" spans="1:29" ht="47.1" customHeight="1">
      <c r="A302" s="61">
        <f>A$10</f>
        <v>3</v>
      </c>
      <c r="B302" s="62" t="str">
        <f>B$10</f>
        <v>Fekaris</v>
      </c>
      <c r="C302" s="61">
        <v>1</v>
      </c>
      <c r="D302" s="61">
        <v>0</v>
      </c>
      <c r="E302" s="61">
        <v>0</v>
      </c>
      <c r="F302" s="61">
        <v>2</v>
      </c>
      <c r="G302" s="63">
        <f t="shared" si="254"/>
        <v>0</v>
      </c>
      <c r="H302" s="61">
        <f t="shared" si="255"/>
        <v>0</v>
      </c>
      <c r="I302" s="61">
        <v>0</v>
      </c>
      <c r="J302" s="61">
        <v>1</v>
      </c>
      <c r="K302" s="63">
        <f t="shared" si="256"/>
        <v>0</v>
      </c>
      <c r="L302" s="61">
        <f t="shared" si="257"/>
        <v>0</v>
      </c>
      <c r="M302" s="61">
        <f t="shared" si="258"/>
        <v>0</v>
      </c>
      <c r="N302" s="61">
        <f t="shared" si="259"/>
        <v>3</v>
      </c>
      <c r="O302" s="63">
        <f t="shared" si="260"/>
        <v>0</v>
      </c>
      <c r="P302" s="61">
        <f t="shared" si="261"/>
        <v>0</v>
      </c>
      <c r="Q302" s="61">
        <v>0</v>
      </c>
      <c r="R302" s="61">
        <v>0</v>
      </c>
      <c r="S302" s="63">
        <f t="shared" si="262"/>
        <v>0</v>
      </c>
      <c r="T302" s="61">
        <f t="shared" si="263"/>
        <v>0</v>
      </c>
      <c r="U302" s="61">
        <f t="shared" si="264"/>
        <v>0</v>
      </c>
      <c r="V302" s="61">
        <v>0</v>
      </c>
      <c r="W302" s="61">
        <v>0</v>
      </c>
      <c r="X302" s="61">
        <v>1</v>
      </c>
      <c r="Y302" s="61">
        <f t="shared" si="253"/>
        <v>1</v>
      </c>
      <c r="Z302" s="61">
        <v>0</v>
      </c>
      <c r="AA302" s="61">
        <v>0</v>
      </c>
      <c r="AB302" s="61">
        <v>0</v>
      </c>
      <c r="AC302" s="61">
        <v>0</v>
      </c>
    </row>
    <row r="303" spans="1:29" ht="47.1" customHeight="1">
      <c r="A303" s="51">
        <f>A$11</f>
        <v>53</v>
      </c>
      <c r="B303" s="54" t="str">
        <f>B$11</f>
        <v>Jespersen</v>
      </c>
      <c r="C303" s="51">
        <v>1</v>
      </c>
      <c r="D303" s="51">
        <v>1</v>
      </c>
      <c r="E303" s="51">
        <v>1</v>
      </c>
      <c r="F303" s="51">
        <v>4</v>
      </c>
      <c r="G303" s="52">
        <f t="shared" si="254"/>
        <v>0.25</v>
      </c>
      <c r="H303" s="51">
        <f t="shared" si="255"/>
        <v>2</v>
      </c>
      <c r="I303" s="51">
        <v>0</v>
      </c>
      <c r="J303" s="51">
        <v>0</v>
      </c>
      <c r="K303" s="52">
        <f t="shared" si="256"/>
        <v>0</v>
      </c>
      <c r="L303" s="51">
        <f t="shared" si="257"/>
        <v>0</v>
      </c>
      <c r="M303" s="51">
        <f t="shared" si="258"/>
        <v>1</v>
      </c>
      <c r="N303" s="51">
        <f t="shared" si="259"/>
        <v>4</v>
      </c>
      <c r="O303" s="52">
        <f t="shared" si="260"/>
        <v>0.25</v>
      </c>
      <c r="P303" s="51">
        <f t="shared" si="261"/>
        <v>2</v>
      </c>
      <c r="Q303" s="51">
        <v>1</v>
      </c>
      <c r="R303" s="51">
        <v>2</v>
      </c>
      <c r="S303" s="52">
        <f t="shared" si="262"/>
        <v>0.5</v>
      </c>
      <c r="T303" s="51">
        <f t="shared" si="263"/>
        <v>1</v>
      </c>
      <c r="U303" s="51">
        <f t="shared" si="264"/>
        <v>3</v>
      </c>
      <c r="V303" s="51">
        <v>2</v>
      </c>
      <c r="W303" s="51">
        <v>0</v>
      </c>
      <c r="X303" s="51">
        <v>2</v>
      </c>
      <c r="Y303" s="51">
        <f t="shared" si="253"/>
        <v>2</v>
      </c>
      <c r="Z303" s="51">
        <v>0</v>
      </c>
      <c r="AA303" s="51">
        <v>0</v>
      </c>
      <c r="AB303" s="51">
        <v>1</v>
      </c>
      <c r="AC303" s="51">
        <v>0</v>
      </c>
    </row>
    <row r="304" spans="1:29" ht="47.1" customHeight="1">
      <c r="A304" s="61">
        <f>A$12</f>
        <v>31</v>
      </c>
      <c r="B304" s="62" t="str">
        <f>B$12</f>
        <v>Kleckner</v>
      </c>
      <c r="C304" s="61">
        <v>1</v>
      </c>
      <c r="D304" s="61">
        <v>0</v>
      </c>
      <c r="E304" s="61">
        <v>0</v>
      </c>
      <c r="F304" s="61">
        <v>0</v>
      </c>
      <c r="G304" s="63">
        <f t="shared" si="254"/>
        <v>0</v>
      </c>
      <c r="H304" s="61">
        <f t="shared" si="255"/>
        <v>0</v>
      </c>
      <c r="I304" s="61">
        <v>0</v>
      </c>
      <c r="J304" s="61">
        <v>0</v>
      </c>
      <c r="K304" s="63">
        <f t="shared" si="256"/>
        <v>0</v>
      </c>
      <c r="L304" s="61">
        <f t="shared" si="257"/>
        <v>0</v>
      </c>
      <c r="M304" s="61">
        <f t="shared" si="258"/>
        <v>0</v>
      </c>
      <c r="N304" s="61">
        <f t="shared" si="259"/>
        <v>0</v>
      </c>
      <c r="O304" s="63">
        <f t="shared" si="260"/>
        <v>0</v>
      </c>
      <c r="P304" s="61">
        <f t="shared" si="261"/>
        <v>0</v>
      </c>
      <c r="Q304" s="61">
        <v>0</v>
      </c>
      <c r="R304" s="61">
        <v>0</v>
      </c>
      <c r="S304" s="63">
        <f t="shared" si="262"/>
        <v>0</v>
      </c>
      <c r="T304" s="61">
        <f t="shared" si="263"/>
        <v>0</v>
      </c>
      <c r="U304" s="61">
        <f t="shared" si="264"/>
        <v>0</v>
      </c>
      <c r="V304" s="61">
        <v>0</v>
      </c>
      <c r="W304" s="61">
        <v>1</v>
      </c>
      <c r="X304" s="61">
        <v>0</v>
      </c>
      <c r="Y304" s="61">
        <f t="shared" si="253"/>
        <v>1</v>
      </c>
      <c r="Z304" s="61">
        <v>1</v>
      </c>
      <c r="AA304" s="61">
        <v>0</v>
      </c>
      <c r="AB304" s="61">
        <v>0</v>
      </c>
      <c r="AC304" s="61">
        <v>0</v>
      </c>
    </row>
    <row r="305" spans="1:29" ht="47.1" customHeight="1">
      <c r="A305" s="51">
        <f>A$13</f>
        <v>1</v>
      </c>
      <c r="B305" s="54" t="str">
        <f>B$13</f>
        <v>Lonergan</v>
      </c>
      <c r="C305" s="51">
        <v>1</v>
      </c>
      <c r="D305" s="51">
        <v>5</v>
      </c>
      <c r="E305" s="51">
        <v>1</v>
      </c>
      <c r="F305" s="51">
        <v>3</v>
      </c>
      <c r="G305" s="52">
        <f t="shared" si="254"/>
        <v>0.33333333333333331</v>
      </c>
      <c r="H305" s="51">
        <f t="shared" si="255"/>
        <v>2</v>
      </c>
      <c r="I305" s="51">
        <v>3</v>
      </c>
      <c r="J305" s="51">
        <v>7</v>
      </c>
      <c r="K305" s="52">
        <f t="shared" si="256"/>
        <v>0.42857142857142855</v>
      </c>
      <c r="L305" s="51">
        <f t="shared" si="257"/>
        <v>9</v>
      </c>
      <c r="M305" s="51">
        <f t="shared" si="258"/>
        <v>4</v>
      </c>
      <c r="N305" s="51">
        <f t="shared" si="259"/>
        <v>10</v>
      </c>
      <c r="O305" s="52">
        <f t="shared" si="260"/>
        <v>0.4</v>
      </c>
      <c r="P305" s="51">
        <f t="shared" si="261"/>
        <v>11</v>
      </c>
      <c r="Q305" s="51">
        <v>3</v>
      </c>
      <c r="R305" s="51">
        <v>3</v>
      </c>
      <c r="S305" s="52">
        <f t="shared" si="262"/>
        <v>1</v>
      </c>
      <c r="T305" s="51">
        <f t="shared" si="263"/>
        <v>3</v>
      </c>
      <c r="U305" s="51">
        <f t="shared" si="264"/>
        <v>14</v>
      </c>
      <c r="V305" s="51">
        <v>0</v>
      </c>
      <c r="W305" s="51">
        <v>1</v>
      </c>
      <c r="X305" s="51">
        <v>3</v>
      </c>
      <c r="Y305" s="51">
        <f t="shared" si="253"/>
        <v>4</v>
      </c>
      <c r="Z305" s="51">
        <v>0</v>
      </c>
      <c r="AA305" s="51">
        <v>1</v>
      </c>
      <c r="AB305" s="51">
        <v>1</v>
      </c>
      <c r="AC305" s="51">
        <v>0</v>
      </c>
    </row>
    <row r="306" spans="1:29" ht="47.1" customHeight="1">
      <c r="A306" s="61">
        <f>A$14</f>
        <v>25</v>
      </c>
      <c r="B306" s="62" t="str">
        <f>B$14</f>
        <v>Menzel</v>
      </c>
      <c r="C306" s="61">
        <v>1</v>
      </c>
      <c r="D306" s="61">
        <v>2</v>
      </c>
      <c r="E306" s="61">
        <v>1</v>
      </c>
      <c r="F306" s="61">
        <v>4</v>
      </c>
      <c r="G306" s="63">
        <f t="shared" si="254"/>
        <v>0.25</v>
      </c>
      <c r="H306" s="61">
        <f t="shared" si="255"/>
        <v>2</v>
      </c>
      <c r="I306" s="61">
        <v>0</v>
      </c>
      <c r="J306" s="61">
        <v>0</v>
      </c>
      <c r="K306" s="63">
        <f t="shared" si="256"/>
        <v>0</v>
      </c>
      <c r="L306" s="61">
        <f t="shared" si="257"/>
        <v>0</v>
      </c>
      <c r="M306" s="61">
        <f t="shared" si="258"/>
        <v>1</v>
      </c>
      <c r="N306" s="61">
        <f t="shared" si="259"/>
        <v>4</v>
      </c>
      <c r="O306" s="63">
        <f t="shared" si="260"/>
        <v>0.25</v>
      </c>
      <c r="P306" s="61">
        <f t="shared" si="261"/>
        <v>2</v>
      </c>
      <c r="Q306" s="61">
        <v>1</v>
      </c>
      <c r="R306" s="61">
        <v>2</v>
      </c>
      <c r="S306" s="63">
        <f t="shared" si="262"/>
        <v>0.5</v>
      </c>
      <c r="T306" s="61">
        <f t="shared" si="263"/>
        <v>1</v>
      </c>
      <c r="U306" s="61">
        <f t="shared" si="264"/>
        <v>3</v>
      </c>
      <c r="V306" s="61">
        <v>0</v>
      </c>
      <c r="W306" s="61">
        <v>1</v>
      </c>
      <c r="X306" s="61">
        <v>3</v>
      </c>
      <c r="Y306" s="61">
        <f t="shared" si="253"/>
        <v>4</v>
      </c>
      <c r="Z306" s="61">
        <v>0</v>
      </c>
      <c r="AA306" s="61">
        <v>0</v>
      </c>
      <c r="AB306" s="61">
        <v>0</v>
      </c>
      <c r="AC306" s="61">
        <v>0</v>
      </c>
    </row>
    <row r="307" spans="1:29" ht="47.1" customHeight="1">
      <c r="A307" s="51">
        <f>A$15</f>
        <v>14</v>
      </c>
      <c r="B307" s="54" t="str">
        <f>B$15</f>
        <v>Osborne</v>
      </c>
      <c r="C307" s="51">
        <v>0</v>
      </c>
      <c r="D307" s="51">
        <v>0</v>
      </c>
      <c r="E307" s="51">
        <v>0</v>
      </c>
      <c r="F307" s="51">
        <v>0</v>
      </c>
      <c r="G307" s="52">
        <f t="shared" si="254"/>
        <v>0</v>
      </c>
      <c r="H307" s="51">
        <f t="shared" si="255"/>
        <v>0</v>
      </c>
      <c r="I307" s="51">
        <v>0</v>
      </c>
      <c r="J307" s="51">
        <v>0</v>
      </c>
      <c r="K307" s="52">
        <f t="shared" si="256"/>
        <v>0</v>
      </c>
      <c r="L307" s="51">
        <f t="shared" si="257"/>
        <v>0</v>
      </c>
      <c r="M307" s="51">
        <f t="shared" si="258"/>
        <v>0</v>
      </c>
      <c r="N307" s="51">
        <f t="shared" si="259"/>
        <v>0</v>
      </c>
      <c r="O307" s="52">
        <f t="shared" si="260"/>
        <v>0</v>
      </c>
      <c r="P307" s="51">
        <f t="shared" si="261"/>
        <v>0</v>
      </c>
      <c r="Q307" s="51">
        <v>0</v>
      </c>
      <c r="R307" s="51">
        <v>0</v>
      </c>
      <c r="S307" s="52">
        <f t="shared" si="262"/>
        <v>0</v>
      </c>
      <c r="T307" s="51">
        <f t="shared" si="263"/>
        <v>0</v>
      </c>
      <c r="U307" s="51">
        <f t="shared" si="264"/>
        <v>0</v>
      </c>
      <c r="V307" s="51">
        <v>0</v>
      </c>
      <c r="W307" s="51">
        <v>0</v>
      </c>
      <c r="X307" s="51">
        <v>0</v>
      </c>
      <c r="Y307" s="51">
        <f t="shared" si="253"/>
        <v>0</v>
      </c>
      <c r="Z307" s="51">
        <v>0</v>
      </c>
      <c r="AA307" s="51">
        <v>0</v>
      </c>
      <c r="AB307" s="51">
        <v>0</v>
      </c>
      <c r="AC307" s="51">
        <v>0</v>
      </c>
    </row>
    <row r="308" spans="1:29" ht="47.1" customHeight="1">
      <c r="A308" s="61">
        <f>A$16</f>
        <v>11</v>
      </c>
      <c r="B308" s="62" t="str">
        <f>B$16</f>
        <v>Papler</v>
      </c>
      <c r="C308" s="61">
        <v>1</v>
      </c>
      <c r="D308" s="61">
        <v>4</v>
      </c>
      <c r="E308" s="61">
        <v>0</v>
      </c>
      <c r="F308" s="61">
        <v>3</v>
      </c>
      <c r="G308" s="63">
        <f t="shared" si="254"/>
        <v>0</v>
      </c>
      <c r="H308" s="61">
        <f t="shared" si="255"/>
        <v>0</v>
      </c>
      <c r="I308" s="61">
        <v>0</v>
      </c>
      <c r="J308" s="61">
        <v>0</v>
      </c>
      <c r="K308" s="63">
        <f t="shared" si="256"/>
        <v>0</v>
      </c>
      <c r="L308" s="61">
        <f t="shared" si="257"/>
        <v>0</v>
      </c>
      <c r="M308" s="61">
        <f t="shared" si="258"/>
        <v>0</v>
      </c>
      <c r="N308" s="61">
        <f t="shared" si="259"/>
        <v>3</v>
      </c>
      <c r="O308" s="63">
        <f t="shared" si="260"/>
        <v>0</v>
      </c>
      <c r="P308" s="61">
        <f t="shared" si="261"/>
        <v>0</v>
      </c>
      <c r="Q308" s="61">
        <v>2</v>
      </c>
      <c r="R308" s="61">
        <v>2</v>
      </c>
      <c r="S308" s="63">
        <f t="shared" si="262"/>
        <v>1</v>
      </c>
      <c r="T308" s="61">
        <f t="shared" si="263"/>
        <v>2</v>
      </c>
      <c r="U308" s="61">
        <f t="shared" si="264"/>
        <v>2</v>
      </c>
      <c r="V308" s="61">
        <v>0</v>
      </c>
      <c r="W308" s="61">
        <v>1</v>
      </c>
      <c r="X308" s="61">
        <v>5</v>
      </c>
      <c r="Y308" s="61">
        <f t="shared" si="253"/>
        <v>6</v>
      </c>
      <c r="Z308" s="61">
        <v>2</v>
      </c>
      <c r="AA308" s="61">
        <v>1</v>
      </c>
      <c r="AB308" s="61">
        <v>0</v>
      </c>
      <c r="AC308" s="61">
        <v>0</v>
      </c>
    </row>
    <row r="309" spans="1:29" ht="47.1" customHeight="1">
      <c r="A309" s="51">
        <f>A$17</f>
        <v>35</v>
      </c>
      <c r="B309" s="54" t="str">
        <f>B$17</f>
        <v>Pistana</v>
      </c>
      <c r="C309" s="51">
        <v>0</v>
      </c>
      <c r="D309" s="51">
        <v>0</v>
      </c>
      <c r="E309" s="51">
        <v>0</v>
      </c>
      <c r="F309" s="51">
        <v>0</v>
      </c>
      <c r="G309" s="52">
        <f t="shared" si="254"/>
        <v>0</v>
      </c>
      <c r="H309" s="51">
        <f t="shared" si="255"/>
        <v>0</v>
      </c>
      <c r="I309" s="51">
        <v>0</v>
      </c>
      <c r="J309" s="51">
        <v>0</v>
      </c>
      <c r="K309" s="52">
        <f t="shared" si="256"/>
        <v>0</v>
      </c>
      <c r="L309" s="51">
        <f t="shared" si="257"/>
        <v>0</v>
      </c>
      <c r="M309" s="51">
        <f t="shared" si="258"/>
        <v>0</v>
      </c>
      <c r="N309" s="51">
        <f t="shared" si="259"/>
        <v>0</v>
      </c>
      <c r="O309" s="52">
        <f t="shared" si="260"/>
        <v>0</v>
      </c>
      <c r="P309" s="51">
        <f t="shared" si="261"/>
        <v>0</v>
      </c>
      <c r="Q309" s="51">
        <v>0</v>
      </c>
      <c r="R309" s="51">
        <v>0</v>
      </c>
      <c r="S309" s="52">
        <f t="shared" si="262"/>
        <v>0</v>
      </c>
      <c r="T309" s="51">
        <f t="shared" si="263"/>
        <v>0</v>
      </c>
      <c r="U309" s="51">
        <f t="shared" si="264"/>
        <v>0</v>
      </c>
      <c r="V309" s="51">
        <v>0</v>
      </c>
      <c r="W309" s="51">
        <v>0</v>
      </c>
      <c r="X309" s="51">
        <v>0</v>
      </c>
      <c r="Y309" s="51">
        <f t="shared" si="253"/>
        <v>0</v>
      </c>
      <c r="Z309" s="51">
        <v>0</v>
      </c>
      <c r="AA309" s="51">
        <v>0</v>
      </c>
      <c r="AB309" s="51">
        <v>0</v>
      </c>
      <c r="AC309" s="51">
        <v>0</v>
      </c>
    </row>
    <row r="310" spans="1:29" ht="47.1" customHeight="1">
      <c r="A310" s="61">
        <f>A$18</f>
        <v>21</v>
      </c>
      <c r="B310" s="62" t="str">
        <f>B$18</f>
        <v>Snoek</v>
      </c>
      <c r="C310" s="61">
        <v>1</v>
      </c>
      <c r="D310" s="61">
        <v>1</v>
      </c>
      <c r="E310" s="61">
        <v>1</v>
      </c>
      <c r="F310" s="61">
        <v>5</v>
      </c>
      <c r="G310" s="63">
        <f t="shared" si="254"/>
        <v>0.2</v>
      </c>
      <c r="H310" s="61">
        <f t="shared" si="255"/>
        <v>2</v>
      </c>
      <c r="I310" s="61">
        <v>0</v>
      </c>
      <c r="J310" s="61">
        <v>0</v>
      </c>
      <c r="K310" s="63">
        <f t="shared" si="256"/>
        <v>0</v>
      </c>
      <c r="L310" s="61">
        <f t="shared" si="257"/>
        <v>0</v>
      </c>
      <c r="M310" s="61">
        <f t="shared" si="258"/>
        <v>1</v>
      </c>
      <c r="N310" s="61">
        <f t="shared" si="259"/>
        <v>5</v>
      </c>
      <c r="O310" s="63">
        <f t="shared" si="260"/>
        <v>0.2</v>
      </c>
      <c r="P310" s="61">
        <f t="shared" si="261"/>
        <v>2</v>
      </c>
      <c r="Q310" s="61">
        <v>0</v>
      </c>
      <c r="R310" s="61">
        <v>0</v>
      </c>
      <c r="S310" s="63">
        <f t="shared" si="262"/>
        <v>0</v>
      </c>
      <c r="T310" s="61">
        <f t="shared" si="263"/>
        <v>0</v>
      </c>
      <c r="U310" s="61">
        <f t="shared" si="264"/>
        <v>2</v>
      </c>
      <c r="V310" s="61">
        <v>4</v>
      </c>
      <c r="W310" s="61">
        <v>0</v>
      </c>
      <c r="X310" s="61">
        <v>2</v>
      </c>
      <c r="Y310" s="61">
        <f t="shared" si="253"/>
        <v>2</v>
      </c>
      <c r="Z310" s="61">
        <v>4</v>
      </c>
      <c r="AA310" s="61">
        <v>1</v>
      </c>
      <c r="AB310" s="61">
        <v>0</v>
      </c>
      <c r="AC310" s="61">
        <v>0</v>
      </c>
    </row>
    <row r="311" spans="1:29" ht="47.1" customHeight="1">
      <c r="A311" s="51">
        <f>A$19</f>
        <v>5</v>
      </c>
      <c r="B311" s="54" t="str">
        <f>B$19</f>
        <v>Stolar</v>
      </c>
      <c r="C311" s="51">
        <v>1</v>
      </c>
      <c r="D311" s="51">
        <v>0</v>
      </c>
      <c r="E311" s="51">
        <v>0</v>
      </c>
      <c r="F311" s="51">
        <v>0</v>
      </c>
      <c r="G311" s="52">
        <f t="shared" si="254"/>
        <v>0</v>
      </c>
      <c r="H311" s="51">
        <f t="shared" si="255"/>
        <v>0</v>
      </c>
      <c r="I311" s="51">
        <v>0</v>
      </c>
      <c r="J311" s="51">
        <v>0</v>
      </c>
      <c r="K311" s="52">
        <f t="shared" si="256"/>
        <v>0</v>
      </c>
      <c r="L311" s="51">
        <f t="shared" si="257"/>
        <v>0</v>
      </c>
      <c r="M311" s="51">
        <f t="shared" si="258"/>
        <v>0</v>
      </c>
      <c r="N311" s="51">
        <f t="shared" si="259"/>
        <v>0</v>
      </c>
      <c r="O311" s="52">
        <f t="shared" si="260"/>
        <v>0</v>
      </c>
      <c r="P311" s="51">
        <f t="shared" si="261"/>
        <v>0</v>
      </c>
      <c r="Q311" s="51">
        <v>0</v>
      </c>
      <c r="R311" s="51">
        <v>0</v>
      </c>
      <c r="S311" s="52">
        <f t="shared" si="262"/>
        <v>0</v>
      </c>
      <c r="T311" s="51">
        <f t="shared" si="263"/>
        <v>0</v>
      </c>
      <c r="U311" s="51">
        <f t="shared" si="264"/>
        <v>0</v>
      </c>
      <c r="V311" s="51">
        <v>0</v>
      </c>
      <c r="W311" s="51">
        <v>0</v>
      </c>
      <c r="X311" s="51">
        <v>0</v>
      </c>
      <c r="Y311" s="51">
        <f t="shared" si="253"/>
        <v>0</v>
      </c>
      <c r="Z311" s="51">
        <v>1</v>
      </c>
      <c r="AA311" s="51">
        <v>0</v>
      </c>
      <c r="AB311" s="51">
        <v>0</v>
      </c>
      <c r="AC311" s="51">
        <v>0</v>
      </c>
    </row>
    <row r="312" spans="1:29" ht="47.1" customHeight="1">
      <c r="A312" s="61">
        <f>A$20</f>
        <v>23</v>
      </c>
      <c r="B312" s="62" t="str">
        <f>B$20</f>
        <v>Woodbeck</v>
      </c>
      <c r="C312" s="61">
        <v>1</v>
      </c>
      <c r="D312" s="61">
        <v>1</v>
      </c>
      <c r="E312" s="61">
        <v>0</v>
      </c>
      <c r="F312" s="61">
        <v>0</v>
      </c>
      <c r="G312" s="63">
        <f t="shared" si="254"/>
        <v>0</v>
      </c>
      <c r="H312" s="61">
        <f t="shared" si="255"/>
        <v>0</v>
      </c>
      <c r="I312" s="61">
        <v>1</v>
      </c>
      <c r="J312" s="61">
        <v>1</v>
      </c>
      <c r="K312" s="63">
        <f t="shared" si="256"/>
        <v>1</v>
      </c>
      <c r="L312" s="61">
        <f t="shared" si="257"/>
        <v>3</v>
      </c>
      <c r="M312" s="61">
        <f t="shared" si="258"/>
        <v>1</v>
      </c>
      <c r="N312" s="61">
        <f t="shared" si="259"/>
        <v>1</v>
      </c>
      <c r="O312" s="63">
        <f t="shared" si="260"/>
        <v>1</v>
      </c>
      <c r="P312" s="61">
        <f t="shared" si="261"/>
        <v>3</v>
      </c>
      <c r="Q312" s="61">
        <v>0</v>
      </c>
      <c r="R312" s="61">
        <v>0</v>
      </c>
      <c r="S312" s="63">
        <f t="shared" si="262"/>
        <v>0</v>
      </c>
      <c r="T312" s="61">
        <f t="shared" si="263"/>
        <v>0</v>
      </c>
      <c r="U312" s="61">
        <f t="shared" si="264"/>
        <v>3</v>
      </c>
      <c r="V312" s="61">
        <v>1</v>
      </c>
      <c r="W312" s="61">
        <v>0</v>
      </c>
      <c r="X312" s="61">
        <v>0</v>
      </c>
      <c r="Y312" s="61">
        <f t="shared" si="253"/>
        <v>0</v>
      </c>
      <c r="Z312" s="61">
        <v>0</v>
      </c>
      <c r="AA312" s="61">
        <v>0</v>
      </c>
      <c r="AB312" s="61">
        <v>0</v>
      </c>
      <c r="AC312" s="61">
        <v>0</v>
      </c>
    </row>
    <row r="313" spans="1:29" ht="47.1" customHeight="1">
      <c r="A313" s="51">
        <f>A$21</f>
        <v>14</v>
      </c>
      <c r="B313" s="51" t="str">
        <f>B$21</f>
        <v>Zutanis</v>
      </c>
      <c r="C313" s="51">
        <v>0</v>
      </c>
      <c r="D313" s="51">
        <v>0</v>
      </c>
      <c r="E313" s="51">
        <v>0</v>
      </c>
      <c r="F313" s="51">
        <v>0</v>
      </c>
      <c r="G313" s="52">
        <f t="shared" si="254"/>
        <v>0</v>
      </c>
      <c r="H313" s="51">
        <f t="shared" si="255"/>
        <v>0</v>
      </c>
      <c r="I313" s="51">
        <v>0</v>
      </c>
      <c r="J313" s="51">
        <v>0</v>
      </c>
      <c r="K313" s="52">
        <f t="shared" si="256"/>
        <v>0</v>
      </c>
      <c r="L313" s="51">
        <f t="shared" si="257"/>
        <v>0</v>
      </c>
      <c r="M313" s="51">
        <f t="shared" si="258"/>
        <v>0</v>
      </c>
      <c r="N313" s="51">
        <f t="shared" si="259"/>
        <v>0</v>
      </c>
      <c r="O313" s="52">
        <f t="shared" si="260"/>
        <v>0</v>
      </c>
      <c r="P313" s="51">
        <f t="shared" si="261"/>
        <v>0</v>
      </c>
      <c r="Q313" s="51">
        <v>0</v>
      </c>
      <c r="R313" s="51">
        <v>0</v>
      </c>
      <c r="S313" s="52">
        <f t="shared" si="262"/>
        <v>0</v>
      </c>
      <c r="T313" s="51">
        <f t="shared" si="263"/>
        <v>0</v>
      </c>
      <c r="U313" s="51">
        <f t="shared" si="264"/>
        <v>0</v>
      </c>
      <c r="V313" s="51">
        <v>0</v>
      </c>
      <c r="W313" s="51">
        <v>0</v>
      </c>
      <c r="X313" s="51">
        <v>0</v>
      </c>
      <c r="Y313" s="51">
        <f t="shared" si="253"/>
        <v>0</v>
      </c>
      <c r="Z313" s="51">
        <v>0</v>
      </c>
      <c r="AA313" s="51">
        <v>0</v>
      </c>
      <c r="AB313" s="51">
        <v>0</v>
      </c>
      <c r="AC313" s="51">
        <v>0</v>
      </c>
    </row>
    <row r="314" spans="1:29" ht="47.1" customHeight="1">
      <c r="A314" s="65"/>
      <c r="B314" s="131" t="s">
        <v>63</v>
      </c>
      <c r="C314" s="61">
        <f>SUM(C299:C313)</f>
        <v>11</v>
      </c>
      <c r="D314" s="61">
        <f>SUM(D299:D313)</f>
        <v>15</v>
      </c>
      <c r="E314" s="61">
        <f>SUM(E299:E313)</f>
        <v>4</v>
      </c>
      <c r="F314" s="61">
        <f>SUM(F299:F313)</f>
        <v>25</v>
      </c>
      <c r="G314" s="63">
        <f t="shared" si="254"/>
        <v>0.16</v>
      </c>
      <c r="H314" s="61">
        <f>SUM(H299:H313)</f>
        <v>8</v>
      </c>
      <c r="I314" s="61">
        <f>SUM(I299:I313)</f>
        <v>5</v>
      </c>
      <c r="J314" s="61">
        <f>SUM(J299:J313)</f>
        <v>12</v>
      </c>
      <c r="K314" s="63">
        <f>IF(J314&gt;0,I314/J314,0)</f>
        <v>0.41666666666666669</v>
      </c>
      <c r="L314" s="61">
        <f>SUM(L299:L313)</f>
        <v>15</v>
      </c>
      <c r="M314" s="61">
        <f>SUM(M299:M313)</f>
        <v>9</v>
      </c>
      <c r="N314" s="61">
        <f>SUM(N299:N313)</f>
        <v>37</v>
      </c>
      <c r="O314" s="63">
        <f>IF(N314&gt;0,M314/N314,0)</f>
        <v>0.24324324324324326</v>
      </c>
      <c r="P314" s="61">
        <f>SUM(P299:P313)</f>
        <v>23</v>
      </c>
      <c r="Q314" s="61">
        <f>SUM(Q299:Q313)</f>
        <v>17</v>
      </c>
      <c r="R314" s="61">
        <f>SUM(R299:R313)</f>
        <v>22</v>
      </c>
      <c r="S314" s="63">
        <f t="shared" si="262"/>
        <v>0.77272727272727271</v>
      </c>
      <c r="T314" s="61">
        <f>SUM(T299:T313)</f>
        <v>17</v>
      </c>
      <c r="U314" s="61">
        <f>SUM(U299:U313)</f>
        <v>40</v>
      </c>
      <c r="V314" s="61">
        <f>SUM(V299:V313)</f>
        <v>9</v>
      </c>
      <c r="W314" s="61">
        <f>SUM(W299:W313)</f>
        <v>5</v>
      </c>
      <c r="X314" s="61">
        <f>SUM(X299:X313)</f>
        <v>19</v>
      </c>
      <c r="Y314" s="61">
        <f>SUM(Y299:Y313)</f>
        <v>24</v>
      </c>
      <c r="Z314" s="61">
        <f>SUM(Z299:Z313)</f>
        <v>10</v>
      </c>
      <c r="AA314" s="61">
        <f>SUM(AA299:AA313)</f>
        <v>4</v>
      </c>
      <c r="AB314" s="61">
        <f>SUM(AB299:AB313)</f>
        <v>2</v>
      </c>
      <c r="AC314" s="61">
        <f>SUM(AC299:AC313)</f>
        <v>0</v>
      </c>
    </row>
    <row r="316" spans="1:29" ht="57">
      <c r="O316" s="56" t="str">
        <f>O$2</f>
        <v xml:space="preserve">2011-12 Lakeland Eagle Jr. Varsity Game Totals    </v>
      </c>
    </row>
    <row r="317" spans="1:29" ht="23.25">
      <c r="O317" s="47" t="s">
        <v>107</v>
      </c>
    </row>
    <row r="321" spans="1:29" ht="47.1" customHeight="1">
      <c r="A321" s="49" t="s">
        <v>0</v>
      </c>
      <c r="B321" s="49" t="s">
        <v>1</v>
      </c>
      <c r="C321" s="49"/>
      <c r="D321" s="49" t="s">
        <v>5</v>
      </c>
      <c r="E321" s="49" t="s">
        <v>6</v>
      </c>
      <c r="F321" s="49" t="s">
        <v>7</v>
      </c>
      <c r="G321" s="55" t="s">
        <v>13</v>
      </c>
      <c r="H321" s="50" t="s">
        <v>15</v>
      </c>
      <c r="I321" s="50" t="s">
        <v>28</v>
      </c>
      <c r="J321" s="50" t="s">
        <v>29</v>
      </c>
      <c r="K321" s="50" t="s">
        <v>27</v>
      </c>
      <c r="L321" s="50" t="s">
        <v>30</v>
      </c>
      <c r="M321" s="50" t="s">
        <v>35</v>
      </c>
      <c r="N321" s="50" t="s">
        <v>36</v>
      </c>
      <c r="O321" s="50" t="s">
        <v>37</v>
      </c>
      <c r="P321" s="50" t="s">
        <v>38</v>
      </c>
      <c r="Q321" s="49" t="s">
        <v>9</v>
      </c>
      <c r="R321" s="49" t="s">
        <v>8</v>
      </c>
      <c r="S321" s="55" t="s">
        <v>14</v>
      </c>
      <c r="T321" s="50" t="s">
        <v>16</v>
      </c>
      <c r="U321" s="50" t="s">
        <v>17</v>
      </c>
      <c r="V321" s="49" t="s">
        <v>43</v>
      </c>
      <c r="W321" s="50" t="s">
        <v>39</v>
      </c>
      <c r="X321" s="50" t="s">
        <v>40</v>
      </c>
      <c r="Y321" s="50" t="s">
        <v>41</v>
      </c>
      <c r="Z321" s="49" t="s">
        <v>10</v>
      </c>
      <c r="AA321" s="49" t="s">
        <v>11</v>
      </c>
      <c r="AB321" s="49" t="s">
        <v>12</v>
      </c>
      <c r="AC321" s="49" t="s">
        <v>42</v>
      </c>
    </row>
    <row r="322" spans="1:29" ht="47.1" customHeight="1">
      <c r="A322" s="51">
        <f>A$7</f>
        <v>4</v>
      </c>
      <c r="B322" s="54" t="str">
        <f>B$7</f>
        <v>Brotherton</v>
      </c>
      <c r="C322" s="51">
        <v>1</v>
      </c>
      <c r="D322" s="51">
        <v>0</v>
      </c>
      <c r="E322" s="51">
        <v>1</v>
      </c>
      <c r="F322" s="51">
        <v>5</v>
      </c>
      <c r="G322" s="52">
        <f>IF(F322&gt;0,E322/F322,0)</f>
        <v>0.2</v>
      </c>
      <c r="H322" s="51">
        <f>E322*2</f>
        <v>2</v>
      </c>
      <c r="I322" s="51">
        <v>1</v>
      </c>
      <c r="J322" s="51">
        <v>1</v>
      </c>
      <c r="K322" s="52">
        <f>IF(J322&gt;0,I322/J322,0)</f>
        <v>1</v>
      </c>
      <c r="L322" s="51">
        <f>I322*3</f>
        <v>3</v>
      </c>
      <c r="M322" s="51">
        <f>E322+I322</f>
        <v>2</v>
      </c>
      <c r="N322" s="51">
        <f>F322+J322</f>
        <v>6</v>
      </c>
      <c r="O322" s="52">
        <f>IF(N322&gt;0,M322/N322,0)</f>
        <v>0.33333333333333331</v>
      </c>
      <c r="P322" s="51">
        <f>L322+H322</f>
        <v>5</v>
      </c>
      <c r="Q322" s="51">
        <v>2</v>
      </c>
      <c r="R322" s="51">
        <v>2</v>
      </c>
      <c r="S322" s="52">
        <f>IF(R322&gt;0,Q322/R322,0)</f>
        <v>1</v>
      </c>
      <c r="T322" s="51">
        <f>Q322</f>
        <v>2</v>
      </c>
      <c r="U322" s="51">
        <f>H322+T322+L322</f>
        <v>7</v>
      </c>
      <c r="V322" s="51">
        <v>0</v>
      </c>
      <c r="W322" s="51">
        <v>1</v>
      </c>
      <c r="X322" s="51">
        <v>4</v>
      </c>
      <c r="Y322" s="51">
        <f t="shared" ref="Y322:Y336" si="265">W322+X322</f>
        <v>5</v>
      </c>
      <c r="Z322" s="51">
        <v>3</v>
      </c>
      <c r="AA322" s="51">
        <v>1</v>
      </c>
      <c r="AB322" s="51">
        <v>0</v>
      </c>
      <c r="AC322" s="51">
        <v>0</v>
      </c>
    </row>
    <row r="323" spans="1:29" ht="47.1" customHeight="1">
      <c r="A323" s="61">
        <f>A$8</f>
        <v>44</v>
      </c>
      <c r="B323" s="62" t="str">
        <f>B$8</f>
        <v>Brown</v>
      </c>
      <c r="C323" s="61">
        <v>1</v>
      </c>
      <c r="D323" s="61">
        <v>2</v>
      </c>
      <c r="E323" s="61">
        <v>1</v>
      </c>
      <c r="F323" s="61">
        <v>2</v>
      </c>
      <c r="G323" s="63">
        <f t="shared" ref="G323:G337" si="266">IF(F323&gt;0,E323/F323,0)</f>
        <v>0.5</v>
      </c>
      <c r="H323" s="61">
        <f t="shared" ref="H323:H336" si="267">E323*2</f>
        <v>2</v>
      </c>
      <c r="I323" s="61">
        <v>0</v>
      </c>
      <c r="J323" s="61">
        <v>0</v>
      </c>
      <c r="K323" s="63">
        <f t="shared" ref="K323:K336" si="268">IF(J323&gt;0,I323/J323,0)</f>
        <v>0</v>
      </c>
      <c r="L323" s="61">
        <f t="shared" ref="L323:L336" si="269">I323*3</f>
        <v>0</v>
      </c>
      <c r="M323" s="61">
        <f t="shared" ref="M323:M336" si="270">E323+I323</f>
        <v>1</v>
      </c>
      <c r="N323" s="61">
        <f t="shared" ref="N323:N336" si="271">F323+J323</f>
        <v>2</v>
      </c>
      <c r="O323" s="63">
        <f t="shared" ref="O323:O336" si="272">IF(N323&gt;0,M323/N323,0)</f>
        <v>0.5</v>
      </c>
      <c r="P323" s="61">
        <f t="shared" ref="P323:P336" si="273">L323+H323</f>
        <v>2</v>
      </c>
      <c r="Q323" s="61">
        <v>7</v>
      </c>
      <c r="R323" s="61">
        <v>8</v>
      </c>
      <c r="S323" s="63">
        <f t="shared" ref="S323:S337" si="274">IF(R323&gt;0,Q323/R323,0)</f>
        <v>0.875</v>
      </c>
      <c r="T323" s="61">
        <f t="shared" ref="T323:T336" si="275">Q323</f>
        <v>7</v>
      </c>
      <c r="U323" s="61">
        <f t="shared" ref="U323:U336" si="276">H323+T323+L323</f>
        <v>9</v>
      </c>
      <c r="V323" s="61">
        <v>0</v>
      </c>
      <c r="W323" s="61">
        <v>0</v>
      </c>
      <c r="X323" s="61">
        <v>0</v>
      </c>
      <c r="Y323" s="61">
        <f t="shared" si="265"/>
        <v>0</v>
      </c>
      <c r="Z323" s="61">
        <v>0</v>
      </c>
      <c r="AA323" s="61">
        <v>0</v>
      </c>
      <c r="AB323" s="61">
        <v>0</v>
      </c>
      <c r="AC323" s="61">
        <v>0</v>
      </c>
    </row>
    <row r="324" spans="1:29" ht="47.1" customHeight="1">
      <c r="A324" s="51">
        <f>A$9</f>
        <v>25</v>
      </c>
      <c r="B324" s="54" t="str">
        <f>B$9</f>
        <v>Ells</v>
      </c>
      <c r="C324" s="51">
        <v>0</v>
      </c>
      <c r="D324" s="51">
        <v>0</v>
      </c>
      <c r="E324" s="51">
        <v>0</v>
      </c>
      <c r="F324" s="51">
        <v>0</v>
      </c>
      <c r="G324" s="52">
        <f t="shared" si="266"/>
        <v>0</v>
      </c>
      <c r="H324" s="51">
        <f t="shared" si="267"/>
        <v>0</v>
      </c>
      <c r="I324" s="51">
        <v>0</v>
      </c>
      <c r="J324" s="51">
        <v>0</v>
      </c>
      <c r="K324" s="52">
        <f t="shared" si="268"/>
        <v>0</v>
      </c>
      <c r="L324" s="51">
        <f t="shared" si="269"/>
        <v>0</v>
      </c>
      <c r="M324" s="51">
        <f t="shared" si="270"/>
        <v>0</v>
      </c>
      <c r="N324" s="51">
        <f t="shared" si="271"/>
        <v>0</v>
      </c>
      <c r="O324" s="52">
        <f t="shared" si="272"/>
        <v>0</v>
      </c>
      <c r="P324" s="51">
        <f t="shared" si="273"/>
        <v>0</v>
      </c>
      <c r="Q324" s="51">
        <v>0</v>
      </c>
      <c r="R324" s="51">
        <v>0</v>
      </c>
      <c r="S324" s="52">
        <f t="shared" si="274"/>
        <v>0</v>
      </c>
      <c r="T324" s="51">
        <f t="shared" si="275"/>
        <v>0</v>
      </c>
      <c r="U324" s="51">
        <f t="shared" si="276"/>
        <v>0</v>
      </c>
      <c r="V324" s="51">
        <v>0</v>
      </c>
      <c r="W324" s="51">
        <v>0</v>
      </c>
      <c r="X324" s="51">
        <v>0</v>
      </c>
      <c r="Y324" s="51">
        <f t="shared" si="265"/>
        <v>0</v>
      </c>
      <c r="Z324" s="51">
        <v>0</v>
      </c>
      <c r="AA324" s="51">
        <v>0</v>
      </c>
      <c r="AB324" s="51">
        <v>0</v>
      </c>
      <c r="AC324" s="51">
        <v>0</v>
      </c>
    </row>
    <row r="325" spans="1:29" ht="47.1" customHeight="1">
      <c r="A325" s="61">
        <f>A$10</f>
        <v>3</v>
      </c>
      <c r="B325" s="62" t="str">
        <f>B$10</f>
        <v>Fekaris</v>
      </c>
      <c r="C325" s="61">
        <v>1</v>
      </c>
      <c r="D325" s="61">
        <v>2</v>
      </c>
      <c r="E325" s="61">
        <v>0</v>
      </c>
      <c r="F325" s="61">
        <v>0</v>
      </c>
      <c r="G325" s="63">
        <f t="shared" si="266"/>
        <v>0</v>
      </c>
      <c r="H325" s="61">
        <f t="shared" si="267"/>
        <v>0</v>
      </c>
      <c r="I325" s="61">
        <v>0</v>
      </c>
      <c r="J325" s="61">
        <v>0</v>
      </c>
      <c r="K325" s="63">
        <f t="shared" si="268"/>
        <v>0</v>
      </c>
      <c r="L325" s="61">
        <f t="shared" si="269"/>
        <v>0</v>
      </c>
      <c r="M325" s="61">
        <f t="shared" si="270"/>
        <v>0</v>
      </c>
      <c r="N325" s="61">
        <f t="shared" si="271"/>
        <v>0</v>
      </c>
      <c r="O325" s="63">
        <f t="shared" si="272"/>
        <v>0</v>
      </c>
      <c r="P325" s="61">
        <f t="shared" si="273"/>
        <v>0</v>
      </c>
      <c r="Q325" s="61">
        <v>0</v>
      </c>
      <c r="R325" s="61">
        <v>0</v>
      </c>
      <c r="S325" s="63">
        <f t="shared" si="274"/>
        <v>0</v>
      </c>
      <c r="T325" s="61">
        <f t="shared" si="275"/>
        <v>0</v>
      </c>
      <c r="U325" s="61">
        <f t="shared" si="276"/>
        <v>0</v>
      </c>
      <c r="V325" s="61">
        <v>0</v>
      </c>
      <c r="W325" s="61">
        <v>0</v>
      </c>
      <c r="X325" s="61">
        <v>0</v>
      </c>
      <c r="Y325" s="61">
        <f t="shared" si="265"/>
        <v>0</v>
      </c>
      <c r="Z325" s="61">
        <v>0</v>
      </c>
      <c r="AA325" s="61">
        <v>0</v>
      </c>
      <c r="AB325" s="61">
        <v>0</v>
      </c>
      <c r="AC325" s="61">
        <v>0</v>
      </c>
    </row>
    <row r="326" spans="1:29" ht="47.1" customHeight="1">
      <c r="A326" s="51">
        <f>A$11</f>
        <v>53</v>
      </c>
      <c r="B326" s="54" t="str">
        <f>B$11</f>
        <v>Jespersen</v>
      </c>
      <c r="C326" s="51">
        <v>1</v>
      </c>
      <c r="D326" s="51">
        <v>0</v>
      </c>
      <c r="E326" s="51">
        <v>0</v>
      </c>
      <c r="F326" s="51">
        <v>0</v>
      </c>
      <c r="G326" s="52">
        <f t="shared" si="266"/>
        <v>0</v>
      </c>
      <c r="H326" s="51">
        <f t="shared" si="267"/>
        <v>0</v>
      </c>
      <c r="I326" s="51">
        <v>0</v>
      </c>
      <c r="J326" s="51">
        <v>0</v>
      </c>
      <c r="K326" s="52">
        <f t="shared" si="268"/>
        <v>0</v>
      </c>
      <c r="L326" s="51">
        <f t="shared" si="269"/>
        <v>0</v>
      </c>
      <c r="M326" s="51">
        <f t="shared" si="270"/>
        <v>0</v>
      </c>
      <c r="N326" s="51">
        <f t="shared" si="271"/>
        <v>0</v>
      </c>
      <c r="O326" s="52">
        <f t="shared" si="272"/>
        <v>0</v>
      </c>
      <c r="P326" s="51">
        <f t="shared" si="273"/>
        <v>0</v>
      </c>
      <c r="Q326" s="51">
        <v>0</v>
      </c>
      <c r="R326" s="51">
        <v>0</v>
      </c>
      <c r="S326" s="52">
        <f t="shared" si="274"/>
        <v>0</v>
      </c>
      <c r="T326" s="51">
        <f t="shared" si="275"/>
        <v>0</v>
      </c>
      <c r="U326" s="51">
        <f t="shared" si="276"/>
        <v>0</v>
      </c>
      <c r="V326" s="51">
        <v>0</v>
      </c>
      <c r="W326" s="51">
        <v>0</v>
      </c>
      <c r="X326" s="51">
        <v>0</v>
      </c>
      <c r="Y326" s="51">
        <f t="shared" si="265"/>
        <v>0</v>
      </c>
      <c r="Z326" s="51">
        <v>0</v>
      </c>
      <c r="AA326" s="51">
        <v>0</v>
      </c>
      <c r="AB326" s="51">
        <v>0</v>
      </c>
      <c r="AC326" s="51">
        <v>0</v>
      </c>
    </row>
    <row r="327" spans="1:29" ht="47.1" customHeight="1">
      <c r="A327" s="61">
        <f>A$12</f>
        <v>31</v>
      </c>
      <c r="B327" s="62" t="str">
        <f>B$12</f>
        <v>Kleckner</v>
      </c>
      <c r="C327" s="61">
        <v>1</v>
      </c>
      <c r="D327" s="61">
        <v>2</v>
      </c>
      <c r="E327" s="61">
        <v>0</v>
      </c>
      <c r="F327" s="61">
        <v>2</v>
      </c>
      <c r="G327" s="63">
        <f t="shared" si="266"/>
        <v>0</v>
      </c>
      <c r="H327" s="61">
        <f t="shared" si="267"/>
        <v>0</v>
      </c>
      <c r="I327" s="61">
        <v>0</v>
      </c>
      <c r="J327" s="61">
        <v>0</v>
      </c>
      <c r="K327" s="63">
        <f t="shared" si="268"/>
        <v>0</v>
      </c>
      <c r="L327" s="61">
        <f t="shared" si="269"/>
        <v>0</v>
      </c>
      <c r="M327" s="61">
        <f t="shared" si="270"/>
        <v>0</v>
      </c>
      <c r="N327" s="61">
        <f t="shared" si="271"/>
        <v>2</v>
      </c>
      <c r="O327" s="63">
        <f t="shared" si="272"/>
        <v>0</v>
      </c>
      <c r="P327" s="61">
        <f t="shared" si="273"/>
        <v>0</v>
      </c>
      <c r="Q327" s="61">
        <v>0</v>
      </c>
      <c r="R327" s="61">
        <v>0</v>
      </c>
      <c r="S327" s="63">
        <f t="shared" si="274"/>
        <v>0</v>
      </c>
      <c r="T327" s="61">
        <f t="shared" si="275"/>
        <v>0</v>
      </c>
      <c r="U327" s="61">
        <f t="shared" si="276"/>
        <v>0</v>
      </c>
      <c r="V327" s="61">
        <v>0</v>
      </c>
      <c r="W327" s="61">
        <v>0</v>
      </c>
      <c r="X327" s="61">
        <v>0</v>
      </c>
      <c r="Y327" s="61">
        <f t="shared" si="265"/>
        <v>0</v>
      </c>
      <c r="Z327" s="61">
        <v>0</v>
      </c>
      <c r="AA327" s="61">
        <v>0</v>
      </c>
      <c r="AB327" s="61">
        <v>0</v>
      </c>
      <c r="AC327" s="61">
        <v>0</v>
      </c>
    </row>
    <row r="328" spans="1:29" ht="47.1" customHeight="1">
      <c r="A328" s="51">
        <f>A$13</f>
        <v>1</v>
      </c>
      <c r="B328" s="54" t="str">
        <f>B$13</f>
        <v>Lonergan</v>
      </c>
      <c r="C328" s="51">
        <v>1</v>
      </c>
      <c r="D328" s="51">
        <v>2</v>
      </c>
      <c r="E328" s="51">
        <v>1</v>
      </c>
      <c r="F328" s="51">
        <v>3</v>
      </c>
      <c r="G328" s="52">
        <f t="shared" si="266"/>
        <v>0.33333333333333331</v>
      </c>
      <c r="H328" s="51">
        <f t="shared" si="267"/>
        <v>2</v>
      </c>
      <c r="I328" s="51">
        <v>2</v>
      </c>
      <c r="J328" s="51">
        <v>10</v>
      </c>
      <c r="K328" s="52">
        <f t="shared" si="268"/>
        <v>0.2</v>
      </c>
      <c r="L328" s="51">
        <f t="shared" si="269"/>
        <v>6</v>
      </c>
      <c r="M328" s="51">
        <f t="shared" si="270"/>
        <v>3</v>
      </c>
      <c r="N328" s="51">
        <f t="shared" si="271"/>
        <v>13</v>
      </c>
      <c r="O328" s="52">
        <f t="shared" si="272"/>
        <v>0.23076923076923078</v>
      </c>
      <c r="P328" s="51">
        <f t="shared" si="273"/>
        <v>8</v>
      </c>
      <c r="Q328" s="51">
        <v>0</v>
      </c>
      <c r="R328" s="51">
        <v>0</v>
      </c>
      <c r="S328" s="52">
        <f t="shared" si="274"/>
        <v>0</v>
      </c>
      <c r="T328" s="51">
        <f t="shared" si="275"/>
        <v>0</v>
      </c>
      <c r="U328" s="51">
        <f t="shared" si="276"/>
        <v>8</v>
      </c>
      <c r="V328" s="51">
        <v>0</v>
      </c>
      <c r="W328" s="51">
        <v>1</v>
      </c>
      <c r="X328" s="51">
        <v>4</v>
      </c>
      <c r="Y328" s="51">
        <f t="shared" si="265"/>
        <v>5</v>
      </c>
      <c r="Z328" s="51">
        <v>3</v>
      </c>
      <c r="AA328" s="51">
        <v>1</v>
      </c>
      <c r="AB328" s="51">
        <v>1</v>
      </c>
      <c r="AC328" s="51">
        <v>0</v>
      </c>
    </row>
    <row r="329" spans="1:29" ht="47.1" customHeight="1">
      <c r="A329" s="61">
        <f>A$14</f>
        <v>25</v>
      </c>
      <c r="B329" s="62" t="str">
        <f>B$14</f>
        <v>Menzel</v>
      </c>
      <c r="C329" s="61">
        <v>1</v>
      </c>
      <c r="D329" s="61">
        <v>2</v>
      </c>
      <c r="E329" s="61">
        <v>0</v>
      </c>
      <c r="F329" s="61">
        <v>2</v>
      </c>
      <c r="G329" s="63">
        <f t="shared" si="266"/>
        <v>0</v>
      </c>
      <c r="H329" s="61">
        <f t="shared" si="267"/>
        <v>0</v>
      </c>
      <c r="I329" s="61">
        <v>0</v>
      </c>
      <c r="J329" s="61">
        <v>0</v>
      </c>
      <c r="K329" s="63">
        <f t="shared" si="268"/>
        <v>0</v>
      </c>
      <c r="L329" s="61">
        <f t="shared" si="269"/>
        <v>0</v>
      </c>
      <c r="M329" s="61">
        <f t="shared" si="270"/>
        <v>0</v>
      </c>
      <c r="N329" s="61">
        <f t="shared" si="271"/>
        <v>2</v>
      </c>
      <c r="O329" s="63">
        <f t="shared" si="272"/>
        <v>0</v>
      </c>
      <c r="P329" s="61">
        <f t="shared" si="273"/>
        <v>0</v>
      </c>
      <c r="Q329" s="61">
        <v>3</v>
      </c>
      <c r="R329" s="61">
        <v>8</v>
      </c>
      <c r="S329" s="63">
        <f t="shared" si="274"/>
        <v>0.375</v>
      </c>
      <c r="T329" s="61">
        <f t="shared" si="275"/>
        <v>3</v>
      </c>
      <c r="U329" s="61">
        <f t="shared" si="276"/>
        <v>3</v>
      </c>
      <c r="V329" s="61">
        <v>0</v>
      </c>
      <c r="W329" s="61">
        <v>0</v>
      </c>
      <c r="X329" s="61">
        <v>2</v>
      </c>
      <c r="Y329" s="61">
        <f t="shared" si="265"/>
        <v>2</v>
      </c>
      <c r="Z329" s="61">
        <v>0</v>
      </c>
      <c r="AA329" s="61">
        <v>0</v>
      </c>
      <c r="AB329" s="61">
        <v>1</v>
      </c>
      <c r="AC329" s="61">
        <v>0</v>
      </c>
    </row>
    <row r="330" spans="1:29" ht="47.1" customHeight="1">
      <c r="A330" s="51">
        <f>A$15</f>
        <v>14</v>
      </c>
      <c r="B330" s="54" t="str">
        <f>B$15</f>
        <v>Osborne</v>
      </c>
      <c r="C330" s="51">
        <v>0</v>
      </c>
      <c r="D330" s="51">
        <v>0</v>
      </c>
      <c r="E330" s="51">
        <v>0</v>
      </c>
      <c r="F330" s="51">
        <v>0</v>
      </c>
      <c r="G330" s="52">
        <f t="shared" si="266"/>
        <v>0</v>
      </c>
      <c r="H330" s="51">
        <f t="shared" si="267"/>
        <v>0</v>
      </c>
      <c r="I330" s="51">
        <v>0</v>
      </c>
      <c r="J330" s="51">
        <v>0</v>
      </c>
      <c r="K330" s="52">
        <f t="shared" si="268"/>
        <v>0</v>
      </c>
      <c r="L330" s="51">
        <f t="shared" si="269"/>
        <v>0</v>
      </c>
      <c r="M330" s="51">
        <f t="shared" si="270"/>
        <v>0</v>
      </c>
      <c r="N330" s="51">
        <f t="shared" si="271"/>
        <v>0</v>
      </c>
      <c r="O330" s="52">
        <f t="shared" si="272"/>
        <v>0</v>
      </c>
      <c r="P330" s="51">
        <f t="shared" si="273"/>
        <v>0</v>
      </c>
      <c r="Q330" s="51">
        <v>0</v>
      </c>
      <c r="R330" s="51">
        <v>0</v>
      </c>
      <c r="S330" s="52">
        <f t="shared" si="274"/>
        <v>0</v>
      </c>
      <c r="T330" s="51">
        <f t="shared" si="275"/>
        <v>0</v>
      </c>
      <c r="U330" s="51">
        <f t="shared" si="276"/>
        <v>0</v>
      </c>
      <c r="V330" s="51">
        <v>0</v>
      </c>
      <c r="W330" s="51">
        <v>0</v>
      </c>
      <c r="X330" s="51">
        <v>0</v>
      </c>
      <c r="Y330" s="51">
        <f t="shared" si="265"/>
        <v>0</v>
      </c>
      <c r="Z330" s="51">
        <v>0</v>
      </c>
      <c r="AA330" s="51">
        <v>0</v>
      </c>
      <c r="AB330" s="51">
        <v>0</v>
      </c>
      <c r="AC330" s="51">
        <v>0</v>
      </c>
    </row>
    <row r="331" spans="1:29" ht="47.1" customHeight="1">
      <c r="A331" s="61">
        <f>A$16</f>
        <v>11</v>
      </c>
      <c r="B331" s="62" t="str">
        <f>B$16</f>
        <v>Papler</v>
      </c>
      <c r="C331" s="61">
        <v>1</v>
      </c>
      <c r="D331" s="61">
        <v>2</v>
      </c>
      <c r="E331" s="61">
        <v>0</v>
      </c>
      <c r="F331" s="61">
        <v>4</v>
      </c>
      <c r="G331" s="63">
        <f t="shared" si="266"/>
        <v>0</v>
      </c>
      <c r="H331" s="61">
        <f t="shared" si="267"/>
        <v>0</v>
      </c>
      <c r="I331" s="61">
        <v>0</v>
      </c>
      <c r="J331" s="61">
        <v>0</v>
      </c>
      <c r="K331" s="63">
        <f t="shared" si="268"/>
        <v>0</v>
      </c>
      <c r="L331" s="61">
        <f t="shared" si="269"/>
        <v>0</v>
      </c>
      <c r="M331" s="61">
        <f t="shared" si="270"/>
        <v>0</v>
      </c>
      <c r="N331" s="61">
        <f t="shared" si="271"/>
        <v>4</v>
      </c>
      <c r="O331" s="63">
        <f t="shared" si="272"/>
        <v>0</v>
      </c>
      <c r="P331" s="61">
        <f t="shared" si="273"/>
        <v>0</v>
      </c>
      <c r="Q331" s="61">
        <v>0</v>
      </c>
      <c r="R331" s="61">
        <v>0</v>
      </c>
      <c r="S331" s="63">
        <f t="shared" si="274"/>
        <v>0</v>
      </c>
      <c r="T331" s="61">
        <f t="shared" si="275"/>
        <v>0</v>
      </c>
      <c r="U331" s="61">
        <f t="shared" si="276"/>
        <v>0</v>
      </c>
      <c r="V331" s="61">
        <v>0</v>
      </c>
      <c r="W331" s="61">
        <v>2</v>
      </c>
      <c r="X331" s="61">
        <v>1</v>
      </c>
      <c r="Y331" s="61">
        <f t="shared" si="265"/>
        <v>3</v>
      </c>
      <c r="Z331" s="61">
        <v>1</v>
      </c>
      <c r="AA331" s="61">
        <v>4</v>
      </c>
      <c r="AB331" s="61">
        <v>0</v>
      </c>
      <c r="AC331" s="61">
        <v>0</v>
      </c>
    </row>
    <row r="332" spans="1:29" ht="47.1" customHeight="1">
      <c r="A332" s="51">
        <f>A$17</f>
        <v>35</v>
      </c>
      <c r="B332" s="54" t="str">
        <f>B$17</f>
        <v>Pistana</v>
      </c>
      <c r="C332" s="51">
        <v>0</v>
      </c>
      <c r="D332" s="51">
        <v>0</v>
      </c>
      <c r="E332" s="51">
        <v>0</v>
      </c>
      <c r="F332" s="51">
        <v>0</v>
      </c>
      <c r="G332" s="52">
        <f t="shared" si="266"/>
        <v>0</v>
      </c>
      <c r="H332" s="51">
        <f t="shared" si="267"/>
        <v>0</v>
      </c>
      <c r="I332" s="51">
        <v>0</v>
      </c>
      <c r="J332" s="51">
        <v>0</v>
      </c>
      <c r="K332" s="52">
        <f t="shared" si="268"/>
        <v>0</v>
      </c>
      <c r="L332" s="51">
        <f t="shared" si="269"/>
        <v>0</v>
      </c>
      <c r="M332" s="51">
        <f t="shared" si="270"/>
        <v>0</v>
      </c>
      <c r="N332" s="51">
        <f t="shared" si="271"/>
        <v>0</v>
      </c>
      <c r="O332" s="52">
        <f t="shared" si="272"/>
        <v>0</v>
      </c>
      <c r="P332" s="51">
        <f t="shared" si="273"/>
        <v>0</v>
      </c>
      <c r="Q332" s="51">
        <v>0</v>
      </c>
      <c r="R332" s="51">
        <v>0</v>
      </c>
      <c r="S332" s="52">
        <f t="shared" si="274"/>
        <v>0</v>
      </c>
      <c r="T332" s="51">
        <f t="shared" si="275"/>
        <v>0</v>
      </c>
      <c r="U332" s="51">
        <f t="shared" si="276"/>
        <v>0</v>
      </c>
      <c r="V332" s="51">
        <v>0</v>
      </c>
      <c r="W332" s="51">
        <v>0</v>
      </c>
      <c r="X332" s="51">
        <v>0</v>
      </c>
      <c r="Y332" s="51">
        <f t="shared" si="265"/>
        <v>0</v>
      </c>
      <c r="Z332" s="51">
        <v>0</v>
      </c>
      <c r="AA332" s="51">
        <v>0</v>
      </c>
      <c r="AB332" s="51">
        <v>0</v>
      </c>
      <c r="AC332" s="51">
        <v>0</v>
      </c>
    </row>
    <row r="333" spans="1:29" ht="47.1" customHeight="1">
      <c r="A333" s="61">
        <f>A$18</f>
        <v>21</v>
      </c>
      <c r="B333" s="62" t="str">
        <f>B$18</f>
        <v>Snoek</v>
      </c>
      <c r="C333" s="61">
        <v>1</v>
      </c>
      <c r="D333" s="61">
        <v>2</v>
      </c>
      <c r="E333" s="61">
        <v>0</v>
      </c>
      <c r="F333" s="61">
        <v>3</v>
      </c>
      <c r="G333" s="63">
        <f t="shared" si="266"/>
        <v>0</v>
      </c>
      <c r="H333" s="61">
        <f t="shared" si="267"/>
        <v>0</v>
      </c>
      <c r="I333" s="61">
        <v>0</v>
      </c>
      <c r="J333" s="61">
        <v>0</v>
      </c>
      <c r="K333" s="63">
        <f t="shared" si="268"/>
        <v>0</v>
      </c>
      <c r="L333" s="61">
        <f t="shared" si="269"/>
        <v>0</v>
      </c>
      <c r="M333" s="61">
        <f t="shared" si="270"/>
        <v>0</v>
      </c>
      <c r="N333" s="61">
        <f t="shared" si="271"/>
        <v>3</v>
      </c>
      <c r="O333" s="63">
        <f t="shared" si="272"/>
        <v>0</v>
      </c>
      <c r="P333" s="61">
        <f t="shared" si="273"/>
        <v>0</v>
      </c>
      <c r="Q333" s="61">
        <v>0</v>
      </c>
      <c r="R333" s="61">
        <v>0</v>
      </c>
      <c r="S333" s="63">
        <f t="shared" si="274"/>
        <v>0</v>
      </c>
      <c r="T333" s="61">
        <f t="shared" si="275"/>
        <v>0</v>
      </c>
      <c r="U333" s="61">
        <f t="shared" si="276"/>
        <v>0</v>
      </c>
      <c r="V333" s="61">
        <v>0</v>
      </c>
      <c r="W333" s="61">
        <v>1</v>
      </c>
      <c r="X333" s="61">
        <v>1</v>
      </c>
      <c r="Y333" s="61">
        <f t="shared" si="265"/>
        <v>2</v>
      </c>
      <c r="Z333" s="61">
        <v>2</v>
      </c>
      <c r="AA333" s="61">
        <v>0</v>
      </c>
      <c r="AB333" s="61">
        <v>0</v>
      </c>
      <c r="AC333" s="61">
        <v>0</v>
      </c>
    </row>
    <row r="334" spans="1:29" ht="47.1" customHeight="1">
      <c r="A334" s="51">
        <f>A$19</f>
        <v>5</v>
      </c>
      <c r="B334" s="54" t="str">
        <f>B$19</f>
        <v>Stolar</v>
      </c>
      <c r="C334" s="51">
        <v>0</v>
      </c>
      <c r="D334" s="51">
        <v>0</v>
      </c>
      <c r="E334" s="51">
        <v>0</v>
      </c>
      <c r="F334" s="51">
        <v>0</v>
      </c>
      <c r="G334" s="52">
        <f t="shared" si="266"/>
        <v>0</v>
      </c>
      <c r="H334" s="51">
        <f t="shared" si="267"/>
        <v>0</v>
      </c>
      <c r="I334" s="51">
        <v>0</v>
      </c>
      <c r="J334" s="51">
        <v>0</v>
      </c>
      <c r="K334" s="52">
        <f t="shared" si="268"/>
        <v>0</v>
      </c>
      <c r="L334" s="51">
        <f t="shared" si="269"/>
        <v>0</v>
      </c>
      <c r="M334" s="51">
        <f t="shared" si="270"/>
        <v>0</v>
      </c>
      <c r="N334" s="51">
        <f t="shared" si="271"/>
        <v>0</v>
      </c>
      <c r="O334" s="52">
        <f t="shared" si="272"/>
        <v>0</v>
      </c>
      <c r="P334" s="51">
        <f t="shared" si="273"/>
        <v>0</v>
      </c>
      <c r="Q334" s="51">
        <v>0</v>
      </c>
      <c r="R334" s="51">
        <v>0</v>
      </c>
      <c r="S334" s="52">
        <f t="shared" si="274"/>
        <v>0</v>
      </c>
      <c r="T334" s="51">
        <f t="shared" si="275"/>
        <v>0</v>
      </c>
      <c r="U334" s="51">
        <f t="shared" si="276"/>
        <v>0</v>
      </c>
      <c r="V334" s="51">
        <v>0</v>
      </c>
      <c r="W334" s="51">
        <v>0</v>
      </c>
      <c r="X334" s="51">
        <v>0</v>
      </c>
      <c r="Y334" s="51">
        <f t="shared" si="265"/>
        <v>0</v>
      </c>
      <c r="Z334" s="51">
        <v>0</v>
      </c>
      <c r="AA334" s="51">
        <v>0</v>
      </c>
      <c r="AB334" s="51">
        <v>0</v>
      </c>
      <c r="AC334" s="51">
        <v>0</v>
      </c>
    </row>
    <row r="335" spans="1:29" ht="47.1" customHeight="1">
      <c r="A335" s="61">
        <f>A$20</f>
        <v>23</v>
      </c>
      <c r="B335" s="62" t="str">
        <f>B$20</f>
        <v>Woodbeck</v>
      </c>
      <c r="C335" s="61">
        <v>1</v>
      </c>
      <c r="D335" s="61">
        <v>4</v>
      </c>
      <c r="E335" s="61">
        <v>2</v>
      </c>
      <c r="F335" s="61">
        <v>8</v>
      </c>
      <c r="G335" s="63">
        <f t="shared" si="266"/>
        <v>0.25</v>
      </c>
      <c r="H335" s="61">
        <f t="shared" si="267"/>
        <v>4</v>
      </c>
      <c r="I335" s="61">
        <v>0</v>
      </c>
      <c r="J335" s="61">
        <v>2</v>
      </c>
      <c r="K335" s="63">
        <f t="shared" si="268"/>
        <v>0</v>
      </c>
      <c r="L335" s="61">
        <f t="shared" si="269"/>
        <v>0</v>
      </c>
      <c r="M335" s="61">
        <f t="shared" si="270"/>
        <v>2</v>
      </c>
      <c r="N335" s="61">
        <f t="shared" si="271"/>
        <v>10</v>
      </c>
      <c r="O335" s="63">
        <f t="shared" si="272"/>
        <v>0.2</v>
      </c>
      <c r="P335" s="61">
        <f t="shared" si="273"/>
        <v>4</v>
      </c>
      <c r="Q335" s="61">
        <v>1</v>
      </c>
      <c r="R335" s="61">
        <v>2</v>
      </c>
      <c r="S335" s="63">
        <f t="shared" si="274"/>
        <v>0.5</v>
      </c>
      <c r="T335" s="61">
        <f t="shared" si="275"/>
        <v>1</v>
      </c>
      <c r="U335" s="61">
        <f t="shared" si="276"/>
        <v>5</v>
      </c>
      <c r="V335" s="61">
        <v>0</v>
      </c>
      <c r="W335" s="61">
        <v>1</v>
      </c>
      <c r="X335" s="61">
        <v>2</v>
      </c>
      <c r="Y335" s="61">
        <f t="shared" si="265"/>
        <v>3</v>
      </c>
      <c r="Z335" s="61">
        <v>0</v>
      </c>
      <c r="AA335" s="61">
        <v>2</v>
      </c>
      <c r="AB335" s="61">
        <v>0</v>
      </c>
      <c r="AC335" s="61">
        <v>0</v>
      </c>
    </row>
    <row r="336" spans="1:29" ht="47.1" customHeight="1">
      <c r="A336" s="51">
        <f>A$21</f>
        <v>14</v>
      </c>
      <c r="B336" s="51" t="str">
        <f>B$21</f>
        <v>Zutanis</v>
      </c>
      <c r="C336" s="51">
        <v>0</v>
      </c>
      <c r="D336" s="51">
        <v>0</v>
      </c>
      <c r="E336" s="51">
        <v>0</v>
      </c>
      <c r="F336" s="51">
        <v>0</v>
      </c>
      <c r="G336" s="52">
        <f t="shared" si="266"/>
        <v>0</v>
      </c>
      <c r="H336" s="51">
        <f t="shared" si="267"/>
        <v>0</v>
      </c>
      <c r="I336" s="51">
        <v>0</v>
      </c>
      <c r="J336" s="51">
        <v>0</v>
      </c>
      <c r="K336" s="52">
        <f t="shared" si="268"/>
        <v>0</v>
      </c>
      <c r="L336" s="51">
        <f t="shared" si="269"/>
        <v>0</v>
      </c>
      <c r="M336" s="51">
        <f t="shared" si="270"/>
        <v>0</v>
      </c>
      <c r="N336" s="51">
        <f t="shared" si="271"/>
        <v>0</v>
      </c>
      <c r="O336" s="52">
        <f t="shared" si="272"/>
        <v>0</v>
      </c>
      <c r="P336" s="51">
        <f t="shared" si="273"/>
        <v>0</v>
      </c>
      <c r="Q336" s="51">
        <v>0</v>
      </c>
      <c r="R336" s="51">
        <v>0</v>
      </c>
      <c r="S336" s="52">
        <f t="shared" si="274"/>
        <v>0</v>
      </c>
      <c r="T336" s="51">
        <f t="shared" si="275"/>
        <v>0</v>
      </c>
      <c r="U336" s="51">
        <f t="shared" si="276"/>
        <v>0</v>
      </c>
      <c r="V336" s="51">
        <v>0</v>
      </c>
      <c r="W336" s="51">
        <v>0</v>
      </c>
      <c r="X336" s="51">
        <v>0</v>
      </c>
      <c r="Y336" s="51">
        <f t="shared" si="265"/>
        <v>0</v>
      </c>
      <c r="Z336" s="51">
        <v>0</v>
      </c>
      <c r="AA336" s="51">
        <v>0</v>
      </c>
      <c r="AB336" s="51">
        <v>0</v>
      </c>
      <c r="AC336" s="51">
        <v>0</v>
      </c>
    </row>
    <row r="337" spans="1:29" ht="47.1" customHeight="1">
      <c r="A337" s="65"/>
      <c r="B337" s="131" t="s">
        <v>63</v>
      </c>
      <c r="C337" s="61">
        <f>SUM(C322:C336)</f>
        <v>10</v>
      </c>
      <c r="D337" s="61">
        <f>SUM(D322:D336)</f>
        <v>18</v>
      </c>
      <c r="E337" s="61">
        <f>SUM(E322:E336)</f>
        <v>5</v>
      </c>
      <c r="F337" s="61">
        <f>SUM(F322:F336)</f>
        <v>29</v>
      </c>
      <c r="G337" s="63">
        <f t="shared" si="266"/>
        <v>0.17241379310344829</v>
      </c>
      <c r="H337" s="61">
        <f>SUM(H322:H336)</f>
        <v>10</v>
      </c>
      <c r="I337" s="61">
        <f>SUM(I322:I336)</f>
        <v>3</v>
      </c>
      <c r="J337" s="61">
        <f>SUM(J322:J336)</f>
        <v>13</v>
      </c>
      <c r="K337" s="63">
        <f>IF(J337&gt;0,I337/J337,0)</f>
        <v>0.23076923076923078</v>
      </c>
      <c r="L337" s="61">
        <f>SUM(L322:L336)</f>
        <v>9</v>
      </c>
      <c r="M337" s="61">
        <f>SUM(M322:M336)</f>
        <v>8</v>
      </c>
      <c r="N337" s="61">
        <f>SUM(N322:N336)</f>
        <v>42</v>
      </c>
      <c r="O337" s="63">
        <f>IF(N337&gt;0,M337/N337,0)</f>
        <v>0.19047619047619047</v>
      </c>
      <c r="P337" s="61">
        <f>SUM(P322:P336)</f>
        <v>19</v>
      </c>
      <c r="Q337" s="61">
        <f>SUM(Q322:Q336)</f>
        <v>13</v>
      </c>
      <c r="R337" s="61">
        <f>SUM(R322:R336)</f>
        <v>20</v>
      </c>
      <c r="S337" s="63">
        <f t="shared" si="274"/>
        <v>0.65</v>
      </c>
      <c r="T337" s="61">
        <f>SUM(T322:T336)</f>
        <v>13</v>
      </c>
      <c r="U337" s="61">
        <f>SUM(U322:U336)</f>
        <v>32</v>
      </c>
      <c r="V337" s="61">
        <f>SUM(V322:V336)</f>
        <v>0</v>
      </c>
      <c r="W337" s="61">
        <f>SUM(W322:W336)</f>
        <v>6</v>
      </c>
      <c r="X337" s="61">
        <f>SUM(X322:X336)</f>
        <v>14</v>
      </c>
      <c r="Y337" s="61">
        <f>SUM(Y322:Y336)</f>
        <v>20</v>
      </c>
      <c r="Z337" s="61">
        <f>SUM(Z322:Z336)</f>
        <v>9</v>
      </c>
      <c r="AA337" s="61">
        <f>SUM(AA322:AA336)</f>
        <v>8</v>
      </c>
      <c r="AB337" s="61">
        <f>SUM(AB322:AB336)</f>
        <v>2</v>
      </c>
      <c r="AC337" s="61">
        <f>SUM(AC322:AC336)</f>
        <v>0</v>
      </c>
    </row>
    <row r="339" spans="1:29" ht="57">
      <c r="O339" s="56" t="str">
        <f>O$2</f>
        <v xml:space="preserve">2011-12 Lakeland Eagle Jr. Varsity Game Totals    </v>
      </c>
    </row>
    <row r="340" spans="1:29" ht="23.25">
      <c r="O340" s="47" t="s">
        <v>106</v>
      </c>
    </row>
    <row r="344" spans="1:29" ht="47.1" customHeight="1">
      <c r="A344" s="49" t="s">
        <v>0</v>
      </c>
      <c r="B344" s="49" t="s">
        <v>1</v>
      </c>
      <c r="C344" s="49"/>
      <c r="D344" s="49" t="s">
        <v>5</v>
      </c>
      <c r="E344" s="49" t="s">
        <v>6</v>
      </c>
      <c r="F344" s="49" t="s">
        <v>7</v>
      </c>
      <c r="G344" s="55" t="s">
        <v>13</v>
      </c>
      <c r="H344" s="50" t="s">
        <v>15</v>
      </c>
      <c r="I344" s="50" t="s">
        <v>28</v>
      </c>
      <c r="J344" s="50" t="s">
        <v>29</v>
      </c>
      <c r="K344" s="50" t="s">
        <v>27</v>
      </c>
      <c r="L344" s="50" t="s">
        <v>30</v>
      </c>
      <c r="M344" s="50" t="s">
        <v>35</v>
      </c>
      <c r="N344" s="50" t="s">
        <v>36</v>
      </c>
      <c r="O344" s="50" t="s">
        <v>37</v>
      </c>
      <c r="P344" s="50" t="s">
        <v>38</v>
      </c>
      <c r="Q344" s="49" t="s">
        <v>9</v>
      </c>
      <c r="R344" s="49" t="s">
        <v>8</v>
      </c>
      <c r="S344" s="55" t="s">
        <v>14</v>
      </c>
      <c r="T344" s="50" t="s">
        <v>16</v>
      </c>
      <c r="U344" s="50" t="s">
        <v>17</v>
      </c>
      <c r="V344" s="49" t="s">
        <v>43</v>
      </c>
      <c r="W344" s="50" t="s">
        <v>39</v>
      </c>
      <c r="X344" s="50" t="s">
        <v>40</v>
      </c>
      <c r="Y344" s="50" t="s">
        <v>41</v>
      </c>
      <c r="Z344" s="49" t="s">
        <v>10</v>
      </c>
      <c r="AA344" s="49" t="s">
        <v>11</v>
      </c>
      <c r="AB344" s="49" t="s">
        <v>12</v>
      </c>
      <c r="AC344" s="49" t="s">
        <v>42</v>
      </c>
    </row>
    <row r="345" spans="1:29" ht="47.1" customHeight="1">
      <c r="A345" s="51">
        <f>A$7</f>
        <v>4</v>
      </c>
      <c r="B345" s="54" t="str">
        <f>B$7</f>
        <v>Brotherton</v>
      </c>
      <c r="C345" s="51">
        <v>1</v>
      </c>
      <c r="D345" s="51">
        <v>1</v>
      </c>
      <c r="E345" s="51">
        <v>2</v>
      </c>
      <c r="F345" s="51">
        <v>4</v>
      </c>
      <c r="G345" s="52">
        <f>IF(F345&gt;0,E345/F345,0)</f>
        <v>0.5</v>
      </c>
      <c r="H345" s="51">
        <f>E345*2</f>
        <v>4</v>
      </c>
      <c r="I345" s="51">
        <v>1</v>
      </c>
      <c r="J345" s="51">
        <v>4</v>
      </c>
      <c r="K345" s="52">
        <f>IF(J345&gt;0,I345/J345,0)</f>
        <v>0.25</v>
      </c>
      <c r="L345" s="51">
        <f>I345*3</f>
        <v>3</v>
      </c>
      <c r="M345" s="51">
        <f>E345+I345</f>
        <v>3</v>
      </c>
      <c r="N345" s="51">
        <f>F345+J345</f>
        <v>8</v>
      </c>
      <c r="O345" s="52">
        <f>IF(N345&gt;0,M345/N345,0)</f>
        <v>0.375</v>
      </c>
      <c r="P345" s="51">
        <f>L345+H345</f>
        <v>7</v>
      </c>
      <c r="Q345" s="51">
        <v>6</v>
      </c>
      <c r="R345" s="51">
        <v>8</v>
      </c>
      <c r="S345" s="52">
        <f>IF(R345&gt;0,Q345/R345,0)</f>
        <v>0.75</v>
      </c>
      <c r="T345" s="51">
        <f>Q345</f>
        <v>6</v>
      </c>
      <c r="U345" s="51">
        <f>H345+T345+L345</f>
        <v>13</v>
      </c>
      <c r="V345" s="51">
        <v>0</v>
      </c>
      <c r="W345" s="51">
        <v>0</v>
      </c>
      <c r="X345" s="51">
        <v>1</v>
      </c>
      <c r="Y345" s="51">
        <f t="shared" ref="Y345:Y359" si="277">W345+X345</f>
        <v>1</v>
      </c>
      <c r="Z345" s="51">
        <v>3</v>
      </c>
      <c r="AA345" s="51">
        <v>1</v>
      </c>
      <c r="AB345" s="51">
        <v>0</v>
      </c>
      <c r="AC345" s="51">
        <v>0</v>
      </c>
    </row>
    <row r="346" spans="1:29" ht="47.1" customHeight="1">
      <c r="A346" s="61">
        <f>A$8</f>
        <v>44</v>
      </c>
      <c r="B346" s="62" t="str">
        <f>B$8</f>
        <v>Brown</v>
      </c>
      <c r="C346" s="61">
        <v>1</v>
      </c>
      <c r="D346" s="61">
        <v>3</v>
      </c>
      <c r="E346" s="61">
        <v>2</v>
      </c>
      <c r="F346" s="61">
        <v>3</v>
      </c>
      <c r="G346" s="63">
        <f t="shared" ref="G346:G360" si="278">IF(F346&gt;0,E346/F346,0)</f>
        <v>0.66666666666666663</v>
      </c>
      <c r="H346" s="61">
        <f t="shared" ref="H346:H359" si="279">E346*2</f>
        <v>4</v>
      </c>
      <c r="I346" s="61">
        <v>0</v>
      </c>
      <c r="J346" s="61">
        <v>0</v>
      </c>
      <c r="K346" s="63">
        <f t="shared" ref="K346:K359" si="280">IF(J346&gt;0,I346/J346,0)</f>
        <v>0</v>
      </c>
      <c r="L346" s="61">
        <f t="shared" ref="L346:L359" si="281">I346*3</f>
        <v>0</v>
      </c>
      <c r="M346" s="61">
        <f t="shared" ref="M346:M359" si="282">E346+I346</f>
        <v>2</v>
      </c>
      <c r="N346" s="61">
        <f t="shared" ref="N346:N359" si="283">F346+J346</f>
        <v>3</v>
      </c>
      <c r="O346" s="63">
        <f t="shared" ref="O346:O359" si="284">IF(N346&gt;0,M346/N346,0)</f>
        <v>0.66666666666666663</v>
      </c>
      <c r="P346" s="61">
        <f t="shared" ref="P346:P359" si="285">L346+H346</f>
        <v>4</v>
      </c>
      <c r="Q346" s="61">
        <v>0</v>
      </c>
      <c r="R346" s="61">
        <v>0</v>
      </c>
      <c r="S346" s="63">
        <f t="shared" ref="S346:S360" si="286">IF(R346&gt;0,Q346/R346,0)</f>
        <v>0</v>
      </c>
      <c r="T346" s="61">
        <f t="shared" ref="T346:T359" si="287">Q346</f>
        <v>0</v>
      </c>
      <c r="U346" s="61">
        <f t="shared" ref="U346:U359" si="288">H346+T346+L346</f>
        <v>4</v>
      </c>
      <c r="V346" s="61">
        <v>0</v>
      </c>
      <c r="W346" s="61">
        <v>3</v>
      </c>
      <c r="X346" s="61">
        <v>0</v>
      </c>
      <c r="Y346" s="61">
        <f t="shared" si="277"/>
        <v>3</v>
      </c>
      <c r="Z346" s="61">
        <v>0</v>
      </c>
      <c r="AA346" s="61">
        <v>1</v>
      </c>
      <c r="AB346" s="61">
        <v>0</v>
      </c>
      <c r="AC346" s="61">
        <v>0</v>
      </c>
    </row>
    <row r="347" spans="1:29" ht="47.1" customHeight="1">
      <c r="A347" s="51">
        <f>A$9</f>
        <v>25</v>
      </c>
      <c r="B347" s="54" t="str">
        <f>B$9</f>
        <v>Ells</v>
      </c>
      <c r="C347" s="51">
        <v>0</v>
      </c>
      <c r="D347" s="51">
        <v>0</v>
      </c>
      <c r="E347" s="51">
        <v>0</v>
      </c>
      <c r="F347" s="51">
        <v>0</v>
      </c>
      <c r="G347" s="52">
        <f t="shared" si="278"/>
        <v>0</v>
      </c>
      <c r="H347" s="51">
        <f t="shared" si="279"/>
        <v>0</v>
      </c>
      <c r="I347" s="51">
        <v>0</v>
      </c>
      <c r="J347" s="51">
        <v>0</v>
      </c>
      <c r="K347" s="52">
        <f t="shared" si="280"/>
        <v>0</v>
      </c>
      <c r="L347" s="51">
        <f t="shared" si="281"/>
        <v>0</v>
      </c>
      <c r="M347" s="51">
        <f t="shared" si="282"/>
        <v>0</v>
      </c>
      <c r="N347" s="51">
        <f t="shared" si="283"/>
        <v>0</v>
      </c>
      <c r="O347" s="52">
        <f t="shared" si="284"/>
        <v>0</v>
      </c>
      <c r="P347" s="51">
        <f t="shared" si="285"/>
        <v>0</v>
      </c>
      <c r="Q347" s="51">
        <v>0</v>
      </c>
      <c r="R347" s="51">
        <v>0</v>
      </c>
      <c r="S347" s="52">
        <f t="shared" si="286"/>
        <v>0</v>
      </c>
      <c r="T347" s="51">
        <f t="shared" si="287"/>
        <v>0</v>
      </c>
      <c r="U347" s="51">
        <f t="shared" si="288"/>
        <v>0</v>
      </c>
      <c r="V347" s="51">
        <v>0</v>
      </c>
      <c r="W347" s="51">
        <v>0</v>
      </c>
      <c r="X347" s="51">
        <v>0</v>
      </c>
      <c r="Y347" s="51">
        <f t="shared" si="277"/>
        <v>0</v>
      </c>
      <c r="Z347" s="51">
        <v>0</v>
      </c>
      <c r="AA347" s="51">
        <v>0</v>
      </c>
      <c r="AB347" s="51">
        <v>0</v>
      </c>
      <c r="AC347" s="51">
        <v>0</v>
      </c>
    </row>
    <row r="348" spans="1:29" ht="47.1" customHeight="1">
      <c r="A348" s="61">
        <f>A$10</f>
        <v>3</v>
      </c>
      <c r="B348" s="62" t="str">
        <f>B$10</f>
        <v>Fekaris</v>
      </c>
      <c r="C348" s="61">
        <v>1</v>
      </c>
      <c r="D348" s="61">
        <v>0</v>
      </c>
      <c r="E348" s="61">
        <v>0</v>
      </c>
      <c r="F348" s="61">
        <v>4</v>
      </c>
      <c r="G348" s="63">
        <f t="shared" si="278"/>
        <v>0</v>
      </c>
      <c r="H348" s="61">
        <f t="shared" si="279"/>
        <v>0</v>
      </c>
      <c r="I348" s="61">
        <v>0</v>
      </c>
      <c r="J348" s="61">
        <v>0</v>
      </c>
      <c r="K348" s="63">
        <f t="shared" si="280"/>
        <v>0</v>
      </c>
      <c r="L348" s="61">
        <f t="shared" si="281"/>
        <v>0</v>
      </c>
      <c r="M348" s="61">
        <f t="shared" si="282"/>
        <v>0</v>
      </c>
      <c r="N348" s="61">
        <f t="shared" si="283"/>
        <v>4</v>
      </c>
      <c r="O348" s="63">
        <f t="shared" si="284"/>
        <v>0</v>
      </c>
      <c r="P348" s="61">
        <f t="shared" si="285"/>
        <v>0</v>
      </c>
      <c r="Q348" s="61">
        <v>0</v>
      </c>
      <c r="R348" s="61">
        <v>0</v>
      </c>
      <c r="S348" s="63">
        <f t="shared" si="286"/>
        <v>0</v>
      </c>
      <c r="T348" s="61">
        <f t="shared" si="287"/>
        <v>0</v>
      </c>
      <c r="U348" s="61">
        <f t="shared" si="288"/>
        <v>0</v>
      </c>
      <c r="V348" s="61">
        <v>0</v>
      </c>
      <c r="W348" s="61">
        <v>2</v>
      </c>
      <c r="X348" s="61">
        <v>1</v>
      </c>
      <c r="Y348" s="61">
        <f t="shared" si="277"/>
        <v>3</v>
      </c>
      <c r="Z348" s="61">
        <v>3</v>
      </c>
      <c r="AA348" s="61">
        <v>0</v>
      </c>
      <c r="AB348" s="61">
        <v>0</v>
      </c>
      <c r="AC348" s="61">
        <v>0</v>
      </c>
    </row>
    <row r="349" spans="1:29" ht="47.1" customHeight="1">
      <c r="A349" s="51">
        <f>A$11</f>
        <v>53</v>
      </c>
      <c r="B349" s="54" t="str">
        <f>B$11</f>
        <v>Jespersen</v>
      </c>
      <c r="C349" s="51">
        <v>1</v>
      </c>
      <c r="D349" s="51">
        <v>1</v>
      </c>
      <c r="E349" s="51">
        <v>1</v>
      </c>
      <c r="F349" s="51">
        <v>1</v>
      </c>
      <c r="G349" s="52">
        <f t="shared" si="278"/>
        <v>1</v>
      </c>
      <c r="H349" s="51">
        <f t="shared" si="279"/>
        <v>2</v>
      </c>
      <c r="I349" s="51">
        <v>0</v>
      </c>
      <c r="J349" s="51">
        <v>0</v>
      </c>
      <c r="K349" s="52">
        <f t="shared" si="280"/>
        <v>0</v>
      </c>
      <c r="L349" s="51">
        <f t="shared" si="281"/>
        <v>0</v>
      </c>
      <c r="M349" s="51">
        <f t="shared" si="282"/>
        <v>1</v>
      </c>
      <c r="N349" s="51">
        <f t="shared" si="283"/>
        <v>1</v>
      </c>
      <c r="O349" s="52">
        <f t="shared" si="284"/>
        <v>1</v>
      </c>
      <c r="P349" s="51">
        <f t="shared" si="285"/>
        <v>2</v>
      </c>
      <c r="Q349" s="51">
        <v>0</v>
      </c>
      <c r="R349" s="51">
        <v>0</v>
      </c>
      <c r="S349" s="52">
        <f t="shared" si="286"/>
        <v>0</v>
      </c>
      <c r="T349" s="51">
        <f t="shared" si="287"/>
        <v>0</v>
      </c>
      <c r="U349" s="51">
        <f t="shared" si="288"/>
        <v>2</v>
      </c>
      <c r="V349" s="51">
        <v>0</v>
      </c>
      <c r="W349" s="51">
        <v>0</v>
      </c>
      <c r="X349" s="51">
        <v>0</v>
      </c>
      <c r="Y349" s="51">
        <f t="shared" si="277"/>
        <v>0</v>
      </c>
      <c r="Z349" s="51">
        <v>0</v>
      </c>
      <c r="AA349" s="51">
        <v>0</v>
      </c>
      <c r="AB349" s="51">
        <v>0</v>
      </c>
      <c r="AC349" s="51">
        <v>0</v>
      </c>
    </row>
    <row r="350" spans="1:29" ht="47.1" customHeight="1">
      <c r="A350" s="61">
        <f>A$12</f>
        <v>31</v>
      </c>
      <c r="B350" s="62" t="str">
        <f>B$12</f>
        <v>Kleckner</v>
      </c>
      <c r="C350" s="61">
        <v>1</v>
      </c>
      <c r="D350" s="61">
        <v>0</v>
      </c>
      <c r="E350" s="61">
        <v>0</v>
      </c>
      <c r="F350" s="61">
        <v>1</v>
      </c>
      <c r="G350" s="63">
        <f t="shared" si="278"/>
        <v>0</v>
      </c>
      <c r="H350" s="61">
        <f t="shared" si="279"/>
        <v>0</v>
      </c>
      <c r="I350" s="61">
        <v>0</v>
      </c>
      <c r="J350" s="61">
        <v>0</v>
      </c>
      <c r="K350" s="63">
        <f t="shared" si="280"/>
        <v>0</v>
      </c>
      <c r="L350" s="61">
        <f t="shared" si="281"/>
        <v>0</v>
      </c>
      <c r="M350" s="61">
        <f t="shared" si="282"/>
        <v>0</v>
      </c>
      <c r="N350" s="61">
        <f t="shared" si="283"/>
        <v>1</v>
      </c>
      <c r="O350" s="63">
        <f t="shared" si="284"/>
        <v>0</v>
      </c>
      <c r="P350" s="61">
        <f t="shared" si="285"/>
        <v>0</v>
      </c>
      <c r="Q350" s="61">
        <v>2</v>
      </c>
      <c r="R350" s="61">
        <v>3</v>
      </c>
      <c r="S350" s="63">
        <f t="shared" si="286"/>
        <v>0.66666666666666663</v>
      </c>
      <c r="T350" s="61">
        <f t="shared" si="287"/>
        <v>2</v>
      </c>
      <c r="U350" s="61">
        <f t="shared" si="288"/>
        <v>2</v>
      </c>
      <c r="V350" s="61">
        <v>0</v>
      </c>
      <c r="W350" s="61">
        <v>1</v>
      </c>
      <c r="X350" s="61">
        <v>3</v>
      </c>
      <c r="Y350" s="61">
        <f t="shared" si="277"/>
        <v>4</v>
      </c>
      <c r="Z350" s="61">
        <v>1</v>
      </c>
      <c r="AA350" s="61">
        <v>0</v>
      </c>
      <c r="AB350" s="61">
        <v>0</v>
      </c>
      <c r="AC350" s="61">
        <v>0</v>
      </c>
    </row>
    <row r="351" spans="1:29" ht="47.1" customHeight="1">
      <c r="A351" s="51">
        <f>A$13</f>
        <v>1</v>
      </c>
      <c r="B351" s="54" t="str">
        <f>B$13</f>
        <v>Lonergan</v>
      </c>
      <c r="C351" s="51">
        <v>1</v>
      </c>
      <c r="D351" s="51">
        <v>1</v>
      </c>
      <c r="E351" s="51">
        <v>4</v>
      </c>
      <c r="F351" s="51">
        <v>6</v>
      </c>
      <c r="G351" s="52">
        <f t="shared" si="278"/>
        <v>0.66666666666666663</v>
      </c>
      <c r="H351" s="51">
        <f t="shared" si="279"/>
        <v>8</v>
      </c>
      <c r="I351" s="51">
        <v>1</v>
      </c>
      <c r="J351" s="51">
        <v>4</v>
      </c>
      <c r="K351" s="52">
        <f t="shared" si="280"/>
        <v>0.25</v>
      </c>
      <c r="L351" s="51">
        <f t="shared" si="281"/>
        <v>3</v>
      </c>
      <c r="M351" s="51">
        <f t="shared" si="282"/>
        <v>5</v>
      </c>
      <c r="N351" s="51">
        <f t="shared" si="283"/>
        <v>10</v>
      </c>
      <c r="O351" s="52">
        <f t="shared" si="284"/>
        <v>0.5</v>
      </c>
      <c r="P351" s="51">
        <f t="shared" si="285"/>
        <v>11</v>
      </c>
      <c r="Q351" s="51">
        <v>3</v>
      </c>
      <c r="R351" s="51">
        <v>5</v>
      </c>
      <c r="S351" s="52">
        <f t="shared" si="286"/>
        <v>0.6</v>
      </c>
      <c r="T351" s="51">
        <f t="shared" si="287"/>
        <v>3</v>
      </c>
      <c r="U351" s="51">
        <f t="shared" si="288"/>
        <v>14</v>
      </c>
      <c r="V351" s="51">
        <v>0</v>
      </c>
      <c r="W351" s="51">
        <v>3</v>
      </c>
      <c r="X351" s="51">
        <v>7</v>
      </c>
      <c r="Y351" s="51">
        <f t="shared" si="277"/>
        <v>10</v>
      </c>
      <c r="Z351" s="51">
        <v>2</v>
      </c>
      <c r="AA351" s="51">
        <v>1</v>
      </c>
      <c r="AB351" s="51">
        <v>0</v>
      </c>
      <c r="AC351" s="51">
        <v>0</v>
      </c>
    </row>
    <row r="352" spans="1:29" ht="47.1" customHeight="1">
      <c r="A352" s="61">
        <f>A$14</f>
        <v>25</v>
      </c>
      <c r="B352" s="62" t="str">
        <f>B$14</f>
        <v>Menzel</v>
      </c>
      <c r="C352" s="61">
        <v>1</v>
      </c>
      <c r="D352" s="61">
        <v>1</v>
      </c>
      <c r="E352" s="61">
        <v>3</v>
      </c>
      <c r="F352" s="61">
        <v>6</v>
      </c>
      <c r="G352" s="63">
        <f t="shared" si="278"/>
        <v>0.5</v>
      </c>
      <c r="H352" s="61">
        <f t="shared" si="279"/>
        <v>6</v>
      </c>
      <c r="I352" s="61">
        <v>0</v>
      </c>
      <c r="J352" s="61">
        <v>0</v>
      </c>
      <c r="K352" s="63">
        <f t="shared" si="280"/>
        <v>0</v>
      </c>
      <c r="L352" s="61">
        <f t="shared" si="281"/>
        <v>0</v>
      </c>
      <c r="M352" s="61">
        <f t="shared" si="282"/>
        <v>3</v>
      </c>
      <c r="N352" s="61">
        <f t="shared" si="283"/>
        <v>6</v>
      </c>
      <c r="O352" s="63">
        <f t="shared" si="284"/>
        <v>0.5</v>
      </c>
      <c r="P352" s="61">
        <f t="shared" si="285"/>
        <v>6</v>
      </c>
      <c r="Q352" s="61">
        <v>0</v>
      </c>
      <c r="R352" s="61">
        <v>0</v>
      </c>
      <c r="S352" s="63">
        <f t="shared" si="286"/>
        <v>0</v>
      </c>
      <c r="T352" s="61">
        <f t="shared" si="287"/>
        <v>0</v>
      </c>
      <c r="U352" s="61">
        <f t="shared" si="288"/>
        <v>6</v>
      </c>
      <c r="V352" s="61">
        <v>0</v>
      </c>
      <c r="W352" s="61">
        <v>1</v>
      </c>
      <c r="X352" s="61">
        <v>2</v>
      </c>
      <c r="Y352" s="61">
        <f t="shared" si="277"/>
        <v>3</v>
      </c>
      <c r="Z352" s="61">
        <v>1</v>
      </c>
      <c r="AA352" s="61">
        <v>0</v>
      </c>
      <c r="AB352" s="61">
        <v>0</v>
      </c>
      <c r="AC352" s="61">
        <v>0</v>
      </c>
    </row>
    <row r="353" spans="1:29" ht="47.1" customHeight="1">
      <c r="A353" s="51">
        <f>A$15</f>
        <v>14</v>
      </c>
      <c r="B353" s="54" t="str">
        <f>B$15</f>
        <v>Osborne</v>
      </c>
      <c r="C353" s="51">
        <v>0</v>
      </c>
      <c r="D353" s="51">
        <v>0</v>
      </c>
      <c r="E353" s="51">
        <v>0</v>
      </c>
      <c r="F353" s="51">
        <v>0</v>
      </c>
      <c r="G353" s="52">
        <f t="shared" si="278"/>
        <v>0</v>
      </c>
      <c r="H353" s="51">
        <f t="shared" si="279"/>
        <v>0</v>
      </c>
      <c r="I353" s="51">
        <v>0</v>
      </c>
      <c r="J353" s="51">
        <v>0</v>
      </c>
      <c r="K353" s="52">
        <f t="shared" si="280"/>
        <v>0</v>
      </c>
      <c r="L353" s="51">
        <f t="shared" si="281"/>
        <v>0</v>
      </c>
      <c r="M353" s="51">
        <f t="shared" si="282"/>
        <v>0</v>
      </c>
      <c r="N353" s="51">
        <f t="shared" si="283"/>
        <v>0</v>
      </c>
      <c r="O353" s="52">
        <f t="shared" si="284"/>
        <v>0</v>
      </c>
      <c r="P353" s="51">
        <f t="shared" si="285"/>
        <v>0</v>
      </c>
      <c r="Q353" s="51">
        <v>0</v>
      </c>
      <c r="R353" s="51">
        <v>0</v>
      </c>
      <c r="S353" s="52">
        <f t="shared" si="286"/>
        <v>0</v>
      </c>
      <c r="T353" s="51">
        <f t="shared" si="287"/>
        <v>0</v>
      </c>
      <c r="U353" s="51">
        <f t="shared" si="288"/>
        <v>0</v>
      </c>
      <c r="V353" s="51">
        <v>0</v>
      </c>
      <c r="W353" s="51">
        <v>0</v>
      </c>
      <c r="X353" s="51">
        <v>0</v>
      </c>
      <c r="Y353" s="51">
        <f t="shared" si="277"/>
        <v>0</v>
      </c>
      <c r="Z353" s="51">
        <v>0</v>
      </c>
      <c r="AA353" s="51">
        <v>0</v>
      </c>
      <c r="AB353" s="51">
        <v>0</v>
      </c>
      <c r="AC353" s="51">
        <v>0</v>
      </c>
    </row>
    <row r="354" spans="1:29" ht="47.1" customHeight="1">
      <c r="A354" s="61">
        <f>A$16</f>
        <v>11</v>
      </c>
      <c r="B354" s="62" t="str">
        <f>B$16</f>
        <v>Papler</v>
      </c>
      <c r="C354" s="61">
        <v>1</v>
      </c>
      <c r="D354" s="61">
        <v>2</v>
      </c>
      <c r="E354" s="61">
        <v>1</v>
      </c>
      <c r="F354" s="61">
        <v>3</v>
      </c>
      <c r="G354" s="63">
        <f t="shared" si="278"/>
        <v>0.33333333333333331</v>
      </c>
      <c r="H354" s="61">
        <f t="shared" si="279"/>
        <v>2</v>
      </c>
      <c r="I354" s="61">
        <v>0</v>
      </c>
      <c r="J354" s="61">
        <v>0</v>
      </c>
      <c r="K354" s="63">
        <f t="shared" si="280"/>
        <v>0</v>
      </c>
      <c r="L354" s="61">
        <f t="shared" si="281"/>
        <v>0</v>
      </c>
      <c r="M354" s="61">
        <f t="shared" si="282"/>
        <v>1</v>
      </c>
      <c r="N354" s="61">
        <f t="shared" si="283"/>
        <v>3</v>
      </c>
      <c r="O354" s="63">
        <f t="shared" si="284"/>
        <v>0.33333333333333331</v>
      </c>
      <c r="P354" s="61">
        <f t="shared" si="285"/>
        <v>2</v>
      </c>
      <c r="Q354" s="61">
        <v>0</v>
      </c>
      <c r="R354" s="61">
        <v>1</v>
      </c>
      <c r="S354" s="63">
        <f t="shared" si="286"/>
        <v>0</v>
      </c>
      <c r="T354" s="61">
        <f t="shared" si="287"/>
        <v>0</v>
      </c>
      <c r="U354" s="61">
        <f t="shared" si="288"/>
        <v>2</v>
      </c>
      <c r="V354" s="61">
        <v>0</v>
      </c>
      <c r="W354" s="61">
        <v>1</v>
      </c>
      <c r="X354" s="61">
        <v>0</v>
      </c>
      <c r="Y354" s="61">
        <f t="shared" si="277"/>
        <v>1</v>
      </c>
      <c r="Z354" s="61">
        <v>0</v>
      </c>
      <c r="AA354" s="61">
        <v>2</v>
      </c>
      <c r="AB354" s="61">
        <v>0</v>
      </c>
      <c r="AC354" s="61">
        <v>0</v>
      </c>
    </row>
    <row r="355" spans="1:29" ht="47.1" customHeight="1">
      <c r="A355" s="51">
        <f>A$17</f>
        <v>35</v>
      </c>
      <c r="B355" s="54" t="str">
        <f>B$17</f>
        <v>Pistana</v>
      </c>
      <c r="C355" s="51">
        <v>1</v>
      </c>
      <c r="D355" s="51">
        <v>2</v>
      </c>
      <c r="E355" s="51">
        <v>0</v>
      </c>
      <c r="F355" s="51">
        <v>1</v>
      </c>
      <c r="G355" s="52">
        <f t="shared" si="278"/>
        <v>0</v>
      </c>
      <c r="H355" s="51">
        <f t="shared" si="279"/>
        <v>0</v>
      </c>
      <c r="I355" s="51">
        <v>0</v>
      </c>
      <c r="J355" s="51">
        <v>1</v>
      </c>
      <c r="K355" s="52">
        <f t="shared" si="280"/>
        <v>0</v>
      </c>
      <c r="L355" s="51">
        <f t="shared" si="281"/>
        <v>0</v>
      </c>
      <c r="M355" s="51">
        <f t="shared" si="282"/>
        <v>0</v>
      </c>
      <c r="N355" s="51">
        <f t="shared" si="283"/>
        <v>2</v>
      </c>
      <c r="O355" s="52">
        <f t="shared" si="284"/>
        <v>0</v>
      </c>
      <c r="P355" s="51">
        <f t="shared" si="285"/>
        <v>0</v>
      </c>
      <c r="Q355" s="51">
        <v>0</v>
      </c>
      <c r="R355" s="51">
        <v>0</v>
      </c>
      <c r="S355" s="52">
        <f t="shared" si="286"/>
        <v>0</v>
      </c>
      <c r="T355" s="51">
        <f t="shared" si="287"/>
        <v>0</v>
      </c>
      <c r="U355" s="51">
        <f t="shared" si="288"/>
        <v>0</v>
      </c>
      <c r="V355" s="51">
        <v>0</v>
      </c>
      <c r="W355" s="51">
        <v>0</v>
      </c>
      <c r="X355" s="51">
        <v>0</v>
      </c>
      <c r="Y355" s="51">
        <f t="shared" si="277"/>
        <v>0</v>
      </c>
      <c r="Z355" s="51">
        <v>0</v>
      </c>
      <c r="AA355" s="51">
        <v>0</v>
      </c>
      <c r="AB355" s="51">
        <v>0</v>
      </c>
      <c r="AC355" s="51">
        <v>0</v>
      </c>
    </row>
    <row r="356" spans="1:29" ht="47.1" customHeight="1">
      <c r="A356" s="61">
        <f>A$18</f>
        <v>21</v>
      </c>
      <c r="B356" s="62" t="str">
        <f>B$18</f>
        <v>Snoek</v>
      </c>
      <c r="C356" s="61">
        <v>1</v>
      </c>
      <c r="D356" s="61">
        <v>3</v>
      </c>
      <c r="E356" s="61">
        <v>3</v>
      </c>
      <c r="F356" s="61">
        <v>5</v>
      </c>
      <c r="G356" s="63">
        <f t="shared" si="278"/>
        <v>0.6</v>
      </c>
      <c r="H356" s="61">
        <f t="shared" si="279"/>
        <v>6</v>
      </c>
      <c r="I356" s="61">
        <v>0</v>
      </c>
      <c r="J356" s="61">
        <v>0</v>
      </c>
      <c r="K356" s="63">
        <f t="shared" si="280"/>
        <v>0</v>
      </c>
      <c r="L356" s="61">
        <f t="shared" si="281"/>
        <v>0</v>
      </c>
      <c r="M356" s="61">
        <f t="shared" si="282"/>
        <v>3</v>
      </c>
      <c r="N356" s="61">
        <f t="shared" si="283"/>
        <v>5</v>
      </c>
      <c r="O356" s="63">
        <f t="shared" si="284"/>
        <v>0.6</v>
      </c>
      <c r="P356" s="61">
        <f t="shared" si="285"/>
        <v>6</v>
      </c>
      <c r="Q356" s="61">
        <v>7</v>
      </c>
      <c r="R356" s="61">
        <v>12</v>
      </c>
      <c r="S356" s="63">
        <f t="shared" si="286"/>
        <v>0.58333333333333337</v>
      </c>
      <c r="T356" s="61">
        <f t="shared" si="287"/>
        <v>7</v>
      </c>
      <c r="U356" s="61">
        <f t="shared" si="288"/>
        <v>13</v>
      </c>
      <c r="V356" s="61">
        <v>0</v>
      </c>
      <c r="W356" s="61">
        <v>0</v>
      </c>
      <c r="X356" s="61">
        <v>4</v>
      </c>
      <c r="Y356" s="61">
        <f t="shared" si="277"/>
        <v>4</v>
      </c>
      <c r="Z356" s="61">
        <v>2</v>
      </c>
      <c r="AA356" s="61">
        <v>1</v>
      </c>
      <c r="AB356" s="61">
        <v>0</v>
      </c>
      <c r="AC356" s="61">
        <v>0</v>
      </c>
    </row>
    <row r="357" spans="1:29" ht="47.1" customHeight="1">
      <c r="A357" s="51">
        <f>A$19</f>
        <v>5</v>
      </c>
      <c r="B357" s="54" t="str">
        <f>B$19</f>
        <v>Stolar</v>
      </c>
      <c r="C357" s="51">
        <v>1</v>
      </c>
      <c r="D357" s="51">
        <v>2</v>
      </c>
      <c r="E357" s="51">
        <v>0</v>
      </c>
      <c r="F357" s="51">
        <v>3</v>
      </c>
      <c r="G357" s="52">
        <f t="shared" si="278"/>
        <v>0</v>
      </c>
      <c r="H357" s="51">
        <f t="shared" si="279"/>
        <v>0</v>
      </c>
      <c r="I357" s="51">
        <v>0</v>
      </c>
      <c r="J357" s="51">
        <v>0</v>
      </c>
      <c r="K357" s="52">
        <f t="shared" si="280"/>
        <v>0</v>
      </c>
      <c r="L357" s="51">
        <f t="shared" si="281"/>
        <v>0</v>
      </c>
      <c r="M357" s="51">
        <f t="shared" si="282"/>
        <v>0</v>
      </c>
      <c r="N357" s="51">
        <f t="shared" si="283"/>
        <v>3</v>
      </c>
      <c r="O357" s="52">
        <f t="shared" si="284"/>
        <v>0</v>
      </c>
      <c r="P357" s="51">
        <f t="shared" si="285"/>
        <v>0</v>
      </c>
      <c r="Q357" s="51">
        <v>0</v>
      </c>
      <c r="R357" s="51">
        <v>1</v>
      </c>
      <c r="S357" s="52">
        <f t="shared" si="286"/>
        <v>0</v>
      </c>
      <c r="T357" s="51">
        <f t="shared" si="287"/>
        <v>0</v>
      </c>
      <c r="U357" s="51">
        <f t="shared" si="288"/>
        <v>0</v>
      </c>
      <c r="V357" s="51">
        <v>0</v>
      </c>
      <c r="W357" s="51">
        <v>0</v>
      </c>
      <c r="X357" s="51">
        <v>1</v>
      </c>
      <c r="Y357" s="51">
        <f t="shared" si="277"/>
        <v>1</v>
      </c>
      <c r="Z357" s="51">
        <v>1</v>
      </c>
      <c r="AA357" s="51">
        <v>0</v>
      </c>
      <c r="AB357" s="51">
        <v>0</v>
      </c>
      <c r="AC357" s="51">
        <v>0</v>
      </c>
    </row>
    <row r="358" spans="1:29" ht="47.1" customHeight="1">
      <c r="A358" s="61">
        <f>A$20</f>
        <v>23</v>
      </c>
      <c r="B358" s="62" t="str">
        <f>B$20</f>
        <v>Woodbeck</v>
      </c>
      <c r="C358" s="61">
        <v>1</v>
      </c>
      <c r="D358" s="61">
        <v>3</v>
      </c>
      <c r="E358" s="61">
        <v>2</v>
      </c>
      <c r="F358" s="61">
        <v>6</v>
      </c>
      <c r="G358" s="63">
        <f t="shared" si="278"/>
        <v>0.33333333333333331</v>
      </c>
      <c r="H358" s="61">
        <f t="shared" si="279"/>
        <v>4</v>
      </c>
      <c r="I358" s="61">
        <v>0</v>
      </c>
      <c r="J358" s="61">
        <v>1</v>
      </c>
      <c r="K358" s="63">
        <f t="shared" si="280"/>
        <v>0</v>
      </c>
      <c r="L358" s="61">
        <f t="shared" si="281"/>
        <v>0</v>
      </c>
      <c r="M358" s="61">
        <f t="shared" si="282"/>
        <v>2</v>
      </c>
      <c r="N358" s="61">
        <f t="shared" si="283"/>
        <v>7</v>
      </c>
      <c r="O358" s="63">
        <f t="shared" si="284"/>
        <v>0.2857142857142857</v>
      </c>
      <c r="P358" s="61">
        <f t="shared" si="285"/>
        <v>4</v>
      </c>
      <c r="Q358" s="61">
        <v>4</v>
      </c>
      <c r="R358" s="61">
        <v>6</v>
      </c>
      <c r="S358" s="63">
        <f t="shared" si="286"/>
        <v>0.66666666666666663</v>
      </c>
      <c r="T358" s="61">
        <f t="shared" si="287"/>
        <v>4</v>
      </c>
      <c r="U358" s="61">
        <f t="shared" si="288"/>
        <v>8</v>
      </c>
      <c r="V358" s="61">
        <v>0</v>
      </c>
      <c r="W358" s="61">
        <v>2</v>
      </c>
      <c r="X358" s="61">
        <v>2</v>
      </c>
      <c r="Y358" s="61">
        <f t="shared" si="277"/>
        <v>4</v>
      </c>
      <c r="Z358" s="61">
        <v>1</v>
      </c>
      <c r="AA358" s="61">
        <v>2</v>
      </c>
      <c r="AB358" s="61">
        <v>0</v>
      </c>
      <c r="AC358" s="61">
        <v>0</v>
      </c>
    </row>
    <row r="359" spans="1:29" ht="47.1" customHeight="1">
      <c r="A359" s="51">
        <f>A$21</f>
        <v>14</v>
      </c>
      <c r="B359" s="51" t="str">
        <f>B$21</f>
        <v>Zutanis</v>
      </c>
      <c r="C359" s="51">
        <v>0</v>
      </c>
      <c r="D359" s="51">
        <v>0</v>
      </c>
      <c r="E359" s="51">
        <v>0</v>
      </c>
      <c r="F359" s="51">
        <v>0</v>
      </c>
      <c r="G359" s="52">
        <f t="shared" si="278"/>
        <v>0</v>
      </c>
      <c r="H359" s="51">
        <f t="shared" si="279"/>
        <v>0</v>
      </c>
      <c r="I359" s="51">
        <v>0</v>
      </c>
      <c r="J359" s="51">
        <v>0</v>
      </c>
      <c r="K359" s="52">
        <f t="shared" si="280"/>
        <v>0</v>
      </c>
      <c r="L359" s="51">
        <f t="shared" si="281"/>
        <v>0</v>
      </c>
      <c r="M359" s="51">
        <f t="shared" si="282"/>
        <v>0</v>
      </c>
      <c r="N359" s="51">
        <f t="shared" si="283"/>
        <v>0</v>
      </c>
      <c r="O359" s="52">
        <f t="shared" si="284"/>
        <v>0</v>
      </c>
      <c r="P359" s="51">
        <f t="shared" si="285"/>
        <v>0</v>
      </c>
      <c r="Q359" s="51">
        <v>0</v>
      </c>
      <c r="R359" s="51">
        <v>0</v>
      </c>
      <c r="S359" s="52">
        <f t="shared" si="286"/>
        <v>0</v>
      </c>
      <c r="T359" s="51">
        <f t="shared" si="287"/>
        <v>0</v>
      </c>
      <c r="U359" s="51">
        <f t="shared" si="288"/>
        <v>0</v>
      </c>
      <c r="V359" s="51">
        <v>0</v>
      </c>
      <c r="W359" s="51">
        <v>0</v>
      </c>
      <c r="X359" s="51">
        <v>0</v>
      </c>
      <c r="Y359" s="51">
        <f t="shared" si="277"/>
        <v>0</v>
      </c>
      <c r="Z359" s="51">
        <v>0</v>
      </c>
      <c r="AA359" s="51">
        <v>0</v>
      </c>
      <c r="AB359" s="51">
        <v>0</v>
      </c>
      <c r="AC359" s="51">
        <v>0</v>
      </c>
    </row>
    <row r="360" spans="1:29" ht="47.1" customHeight="1">
      <c r="A360" s="65"/>
      <c r="B360" s="131" t="s">
        <v>63</v>
      </c>
      <c r="C360" s="61">
        <f>SUM(C345:C359)</f>
        <v>12</v>
      </c>
      <c r="D360" s="61">
        <f>SUM(D345:D359)</f>
        <v>19</v>
      </c>
      <c r="E360" s="61">
        <f>SUM(E345:E359)</f>
        <v>18</v>
      </c>
      <c r="F360" s="61">
        <f>SUM(F345:F359)</f>
        <v>43</v>
      </c>
      <c r="G360" s="63">
        <f t="shared" si="278"/>
        <v>0.41860465116279072</v>
      </c>
      <c r="H360" s="61">
        <f>SUM(H345:H359)</f>
        <v>36</v>
      </c>
      <c r="I360" s="61">
        <f>SUM(I345:I359)</f>
        <v>2</v>
      </c>
      <c r="J360" s="61">
        <f>SUM(J345:J359)</f>
        <v>10</v>
      </c>
      <c r="K360" s="63">
        <f>IF(J360&gt;0,I360/J360,0)</f>
        <v>0.2</v>
      </c>
      <c r="L360" s="61">
        <f>SUM(L345:L359)</f>
        <v>6</v>
      </c>
      <c r="M360" s="61">
        <f>SUM(M345:M359)</f>
        <v>20</v>
      </c>
      <c r="N360" s="61">
        <f>SUM(N345:N359)</f>
        <v>53</v>
      </c>
      <c r="O360" s="63">
        <f>IF(N360&gt;0,M360/N360,0)</f>
        <v>0.37735849056603776</v>
      </c>
      <c r="P360" s="61">
        <f>SUM(P345:P359)</f>
        <v>42</v>
      </c>
      <c r="Q360" s="61">
        <f>SUM(Q345:Q359)</f>
        <v>22</v>
      </c>
      <c r="R360" s="61">
        <f>SUM(R345:R359)</f>
        <v>36</v>
      </c>
      <c r="S360" s="63">
        <f t="shared" si="286"/>
        <v>0.61111111111111116</v>
      </c>
      <c r="T360" s="61">
        <f>SUM(T345:T359)</f>
        <v>22</v>
      </c>
      <c r="U360" s="61">
        <f>SUM(U345:U359)</f>
        <v>64</v>
      </c>
      <c r="V360" s="61">
        <f>SUM(V345:V359)</f>
        <v>0</v>
      </c>
      <c r="W360" s="61">
        <f>SUM(W345:W359)</f>
        <v>13</v>
      </c>
      <c r="X360" s="61">
        <f>SUM(X345:X359)</f>
        <v>21</v>
      </c>
      <c r="Y360" s="61">
        <f>SUM(Y345:Y359)</f>
        <v>34</v>
      </c>
      <c r="Z360" s="61">
        <f>SUM(Z345:Z359)</f>
        <v>14</v>
      </c>
      <c r="AA360" s="61">
        <f>SUM(AA345:AA359)</f>
        <v>8</v>
      </c>
      <c r="AB360" s="61">
        <f>SUM(AB345:AB359)</f>
        <v>0</v>
      </c>
      <c r="AC360" s="61">
        <f>SUM(AC345:AC359)</f>
        <v>0</v>
      </c>
    </row>
    <row r="362" spans="1:29" ht="57">
      <c r="O362" s="56" t="str">
        <f>O$2</f>
        <v xml:space="preserve">2011-12 Lakeland Eagle Jr. Varsity Game Totals    </v>
      </c>
    </row>
    <row r="363" spans="1:29" ht="23.25">
      <c r="O363" s="47" t="s">
        <v>108</v>
      </c>
    </row>
    <row r="367" spans="1:29" ht="47.1" customHeight="1">
      <c r="A367" s="49" t="s">
        <v>0</v>
      </c>
      <c r="B367" s="49" t="s">
        <v>1</v>
      </c>
      <c r="C367" s="49"/>
      <c r="D367" s="49" t="s">
        <v>5</v>
      </c>
      <c r="E367" s="49" t="s">
        <v>6</v>
      </c>
      <c r="F367" s="49" t="s">
        <v>7</v>
      </c>
      <c r="G367" s="55" t="s">
        <v>13</v>
      </c>
      <c r="H367" s="50" t="s">
        <v>15</v>
      </c>
      <c r="I367" s="50" t="s">
        <v>28</v>
      </c>
      <c r="J367" s="50" t="s">
        <v>29</v>
      </c>
      <c r="K367" s="50" t="s">
        <v>27</v>
      </c>
      <c r="L367" s="50" t="s">
        <v>30</v>
      </c>
      <c r="M367" s="50" t="s">
        <v>35</v>
      </c>
      <c r="N367" s="50" t="s">
        <v>36</v>
      </c>
      <c r="O367" s="50" t="s">
        <v>37</v>
      </c>
      <c r="P367" s="50" t="s">
        <v>38</v>
      </c>
      <c r="Q367" s="49" t="s">
        <v>9</v>
      </c>
      <c r="R367" s="49" t="s">
        <v>8</v>
      </c>
      <c r="S367" s="55" t="s">
        <v>14</v>
      </c>
      <c r="T367" s="50" t="s">
        <v>16</v>
      </c>
      <c r="U367" s="50" t="s">
        <v>17</v>
      </c>
      <c r="V367" s="49" t="s">
        <v>43</v>
      </c>
      <c r="W367" s="50" t="s">
        <v>39</v>
      </c>
      <c r="X367" s="50" t="s">
        <v>40</v>
      </c>
      <c r="Y367" s="50" t="s">
        <v>41</v>
      </c>
      <c r="Z367" s="49" t="s">
        <v>10</v>
      </c>
      <c r="AA367" s="49" t="s">
        <v>11</v>
      </c>
      <c r="AB367" s="49" t="s">
        <v>12</v>
      </c>
      <c r="AC367" s="49" t="s">
        <v>42</v>
      </c>
    </row>
    <row r="368" spans="1:29" ht="47.1" customHeight="1">
      <c r="A368" s="51">
        <f>A$7</f>
        <v>4</v>
      </c>
      <c r="B368" s="54" t="str">
        <f>B$7</f>
        <v>Brotherton</v>
      </c>
      <c r="C368" s="51">
        <v>1</v>
      </c>
      <c r="D368" s="51">
        <v>1</v>
      </c>
      <c r="E368" s="51">
        <v>1</v>
      </c>
      <c r="F368" s="51">
        <v>7</v>
      </c>
      <c r="G368" s="52">
        <f>IF(F368&gt;0,E368/F368,0)</f>
        <v>0.14285714285714285</v>
      </c>
      <c r="H368" s="51">
        <f>E368*2</f>
        <v>2</v>
      </c>
      <c r="I368" s="51">
        <v>1</v>
      </c>
      <c r="J368" s="51">
        <v>1</v>
      </c>
      <c r="K368" s="52">
        <f>IF(J368&gt;0,I368/J368,0)</f>
        <v>1</v>
      </c>
      <c r="L368" s="51">
        <f>I368*3</f>
        <v>3</v>
      </c>
      <c r="M368" s="51">
        <f>E368+I368</f>
        <v>2</v>
      </c>
      <c r="N368" s="51">
        <f>F368+J368</f>
        <v>8</v>
      </c>
      <c r="O368" s="52">
        <f>IF(N368&gt;0,M368/N368,0)</f>
        <v>0.25</v>
      </c>
      <c r="P368" s="51">
        <f>L368+H368</f>
        <v>5</v>
      </c>
      <c r="Q368" s="51">
        <v>7</v>
      </c>
      <c r="R368" s="51">
        <v>10</v>
      </c>
      <c r="S368" s="52">
        <f>IF(R368&gt;0,Q368/R368,0)</f>
        <v>0.7</v>
      </c>
      <c r="T368" s="51">
        <f>Q368</f>
        <v>7</v>
      </c>
      <c r="U368" s="51">
        <f>H368+T368+L368</f>
        <v>12</v>
      </c>
      <c r="V368" s="51">
        <v>0</v>
      </c>
      <c r="W368" s="51">
        <v>0</v>
      </c>
      <c r="X368" s="51">
        <v>2</v>
      </c>
      <c r="Y368" s="51">
        <f t="shared" ref="Y368:Y382" si="289">W368+X368</f>
        <v>2</v>
      </c>
      <c r="Z368" s="51">
        <v>1</v>
      </c>
      <c r="AA368" s="51">
        <v>0</v>
      </c>
      <c r="AB368" s="51">
        <v>0</v>
      </c>
      <c r="AC368" s="51">
        <v>0</v>
      </c>
    </row>
    <row r="369" spans="1:29" ht="47.1" customHeight="1">
      <c r="A369" s="61">
        <f>A$8</f>
        <v>44</v>
      </c>
      <c r="B369" s="62" t="str">
        <f>B$8</f>
        <v>Brown</v>
      </c>
      <c r="C369" s="61">
        <v>1</v>
      </c>
      <c r="D369" s="61">
        <v>1</v>
      </c>
      <c r="E369" s="61">
        <v>3</v>
      </c>
      <c r="F369" s="61">
        <v>6</v>
      </c>
      <c r="G369" s="63">
        <f t="shared" ref="G369:G383" si="290">IF(F369&gt;0,E369/F369,0)</f>
        <v>0.5</v>
      </c>
      <c r="H369" s="61">
        <f t="shared" ref="H369:H382" si="291">E369*2</f>
        <v>6</v>
      </c>
      <c r="I369" s="61">
        <v>0</v>
      </c>
      <c r="J369" s="61">
        <v>0</v>
      </c>
      <c r="K369" s="63">
        <f t="shared" ref="K369:K382" si="292">IF(J369&gt;0,I369/J369,0)</f>
        <v>0</v>
      </c>
      <c r="L369" s="61">
        <f t="shared" ref="L369:L382" si="293">I369*3</f>
        <v>0</v>
      </c>
      <c r="M369" s="61">
        <f t="shared" ref="M369:M382" si="294">E369+I369</f>
        <v>3</v>
      </c>
      <c r="N369" s="61">
        <f t="shared" ref="N369:N382" si="295">F369+J369</f>
        <v>6</v>
      </c>
      <c r="O369" s="63">
        <f t="shared" ref="O369:O382" si="296">IF(N369&gt;0,M369/N369,0)</f>
        <v>0.5</v>
      </c>
      <c r="P369" s="61">
        <f t="shared" ref="P369:P382" si="297">L369+H369</f>
        <v>6</v>
      </c>
      <c r="Q369" s="61">
        <v>3</v>
      </c>
      <c r="R369" s="61">
        <v>4</v>
      </c>
      <c r="S369" s="63">
        <f t="shared" ref="S369:S383" si="298">IF(R369&gt;0,Q369/R369,0)</f>
        <v>0.75</v>
      </c>
      <c r="T369" s="61">
        <f t="shared" ref="T369:T382" si="299">Q369</f>
        <v>3</v>
      </c>
      <c r="U369" s="61">
        <f t="shared" ref="U369:U382" si="300">H369+T369+L369</f>
        <v>9</v>
      </c>
      <c r="V369" s="61">
        <v>0</v>
      </c>
      <c r="W369" s="61">
        <v>1</v>
      </c>
      <c r="X369" s="61">
        <v>1</v>
      </c>
      <c r="Y369" s="61">
        <f t="shared" si="289"/>
        <v>2</v>
      </c>
      <c r="Z369" s="61">
        <v>3</v>
      </c>
      <c r="AA369" s="61">
        <v>0</v>
      </c>
      <c r="AB369" s="61">
        <v>1</v>
      </c>
      <c r="AC369" s="61">
        <v>0</v>
      </c>
    </row>
    <row r="370" spans="1:29" ht="47.1" customHeight="1">
      <c r="A370" s="51">
        <f>A$9</f>
        <v>25</v>
      </c>
      <c r="B370" s="54" t="str">
        <f>B$9</f>
        <v>Ells</v>
      </c>
      <c r="C370" s="51">
        <v>0</v>
      </c>
      <c r="D370" s="51">
        <v>0</v>
      </c>
      <c r="E370" s="51">
        <v>0</v>
      </c>
      <c r="F370" s="51">
        <v>0</v>
      </c>
      <c r="G370" s="52">
        <f t="shared" si="290"/>
        <v>0</v>
      </c>
      <c r="H370" s="51">
        <f t="shared" si="291"/>
        <v>0</v>
      </c>
      <c r="I370" s="51">
        <v>0</v>
      </c>
      <c r="J370" s="51">
        <v>0</v>
      </c>
      <c r="K370" s="52">
        <f t="shared" si="292"/>
        <v>0</v>
      </c>
      <c r="L370" s="51">
        <f t="shared" si="293"/>
        <v>0</v>
      </c>
      <c r="M370" s="51">
        <f t="shared" si="294"/>
        <v>0</v>
      </c>
      <c r="N370" s="51">
        <f t="shared" si="295"/>
        <v>0</v>
      </c>
      <c r="O370" s="52">
        <f t="shared" si="296"/>
        <v>0</v>
      </c>
      <c r="P370" s="51">
        <f t="shared" si="297"/>
        <v>0</v>
      </c>
      <c r="Q370" s="51">
        <v>0</v>
      </c>
      <c r="R370" s="51">
        <v>0</v>
      </c>
      <c r="S370" s="52">
        <f t="shared" si="298"/>
        <v>0</v>
      </c>
      <c r="T370" s="51">
        <f t="shared" si="299"/>
        <v>0</v>
      </c>
      <c r="U370" s="51">
        <f t="shared" si="300"/>
        <v>0</v>
      </c>
      <c r="V370" s="51">
        <v>0</v>
      </c>
      <c r="W370" s="51">
        <v>0</v>
      </c>
      <c r="X370" s="51">
        <v>0</v>
      </c>
      <c r="Y370" s="51">
        <f t="shared" si="289"/>
        <v>0</v>
      </c>
      <c r="Z370" s="51">
        <v>0</v>
      </c>
      <c r="AA370" s="51">
        <v>0</v>
      </c>
      <c r="AB370" s="51">
        <v>0</v>
      </c>
      <c r="AC370" s="51">
        <v>0</v>
      </c>
    </row>
    <row r="371" spans="1:29" ht="47.1" customHeight="1">
      <c r="A371" s="61">
        <f>A$10</f>
        <v>3</v>
      </c>
      <c r="B371" s="62" t="str">
        <f>B$10</f>
        <v>Fekaris</v>
      </c>
      <c r="C371" s="61">
        <v>0</v>
      </c>
      <c r="D371" s="61">
        <v>0</v>
      </c>
      <c r="E371" s="61">
        <v>0</v>
      </c>
      <c r="F371" s="61">
        <v>0</v>
      </c>
      <c r="G371" s="63">
        <f t="shared" si="290"/>
        <v>0</v>
      </c>
      <c r="H371" s="61">
        <f t="shared" si="291"/>
        <v>0</v>
      </c>
      <c r="I371" s="61">
        <v>0</v>
      </c>
      <c r="J371" s="61">
        <v>0</v>
      </c>
      <c r="K371" s="63">
        <f t="shared" si="292"/>
        <v>0</v>
      </c>
      <c r="L371" s="61">
        <f t="shared" si="293"/>
        <v>0</v>
      </c>
      <c r="M371" s="61">
        <f t="shared" si="294"/>
        <v>0</v>
      </c>
      <c r="N371" s="61">
        <f t="shared" si="295"/>
        <v>0</v>
      </c>
      <c r="O371" s="63">
        <f t="shared" si="296"/>
        <v>0</v>
      </c>
      <c r="P371" s="61">
        <f t="shared" si="297"/>
        <v>0</v>
      </c>
      <c r="Q371" s="61">
        <v>0</v>
      </c>
      <c r="R371" s="61">
        <v>0</v>
      </c>
      <c r="S371" s="63">
        <f t="shared" si="298"/>
        <v>0</v>
      </c>
      <c r="T371" s="61">
        <f t="shared" si="299"/>
        <v>0</v>
      </c>
      <c r="U371" s="61">
        <f t="shared" si="300"/>
        <v>0</v>
      </c>
      <c r="V371" s="61">
        <v>0</v>
      </c>
      <c r="W371" s="61">
        <v>0</v>
      </c>
      <c r="X371" s="61">
        <v>0</v>
      </c>
      <c r="Y371" s="61">
        <f t="shared" si="289"/>
        <v>0</v>
      </c>
      <c r="Z371" s="61">
        <v>0</v>
      </c>
      <c r="AA371" s="61">
        <v>0</v>
      </c>
      <c r="AB371" s="61">
        <v>0</v>
      </c>
      <c r="AC371" s="61">
        <v>0</v>
      </c>
    </row>
    <row r="372" spans="1:29" ht="47.1" customHeight="1">
      <c r="A372" s="51">
        <f>A$11</f>
        <v>53</v>
      </c>
      <c r="B372" s="54" t="str">
        <f>B$11</f>
        <v>Jespersen</v>
      </c>
      <c r="C372" s="51">
        <v>1</v>
      </c>
      <c r="D372" s="51">
        <v>1</v>
      </c>
      <c r="E372" s="51">
        <v>1</v>
      </c>
      <c r="F372" s="51">
        <v>1</v>
      </c>
      <c r="G372" s="52">
        <f t="shared" si="290"/>
        <v>1</v>
      </c>
      <c r="H372" s="51">
        <f t="shared" si="291"/>
        <v>2</v>
      </c>
      <c r="I372" s="51">
        <v>0</v>
      </c>
      <c r="J372" s="51">
        <v>0</v>
      </c>
      <c r="K372" s="52">
        <f t="shared" si="292"/>
        <v>0</v>
      </c>
      <c r="L372" s="51">
        <f t="shared" si="293"/>
        <v>0</v>
      </c>
      <c r="M372" s="51">
        <f t="shared" si="294"/>
        <v>1</v>
      </c>
      <c r="N372" s="51">
        <f t="shared" si="295"/>
        <v>1</v>
      </c>
      <c r="O372" s="52">
        <f t="shared" si="296"/>
        <v>1</v>
      </c>
      <c r="P372" s="51">
        <f t="shared" si="297"/>
        <v>2</v>
      </c>
      <c r="Q372" s="51">
        <v>0</v>
      </c>
      <c r="R372" s="51">
        <v>0</v>
      </c>
      <c r="S372" s="52">
        <f t="shared" si="298"/>
        <v>0</v>
      </c>
      <c r="T372" s="51">
        <f t="shared" si="299"/>
        <v>0</v>
      </c>
      <c r="U372" s="51">
        <f t="shared" si="300"/>
        <v>2</v>
      </c>
      <c r="V372" s="51">
        <v>0</v>
      </c>
      <c r="W372" s="51">
        <v>0</v>
      </c>
      <c r="X372" s="51">
        <v>0</v>
      </c>
      <c r="Y372" s="51">
        <f t="shared" si="289"/>
        <v>0</v>
      </c>
      <c r="Z372" s="51">
        <v>0</v>
      </c>
      <c r="AA372" s="51">
        <v>0</v>
      </c>
      <c r="AB372" s="51">
        <v>0</v>
      </c>
      <c r="AC372" s="51">
        <v>0</v>
      </c>
    </row>
    <row r="373" spans="1:29" ht="47.1" customHeight="1">
      <c r="A373" s="61">
        <f>A$12</f>
        <v>31</v>
      </c>
      <c r="B373" s="62" t="str">
        <f>B$12</f>
        <v>Kleckner</v>
      </c>
      <c r="C373" s="61">
        <v>1</v>
      </c>
      <c r="D373" s="61">
        <v>0</v>
      </c>
      <c r="E373" s="61">
        <v>0</v>
      </c>
      <c r="F373" s="61">
        <v>2</v>
      </c>
      <c r="G373" s="63">
        <f t="shared" si="290"/>
        <v>0</v>
      </c>
      <c r="H373" s="61">
        <f t="shared" si="291"/>
        <v>0</v>
      </c>
      <c r="I373" s="61">
        <v>0</v>
      </c>
      <c r="J373" s="61">
        <v>0</v>
      </c>
      <c r="K373" s="63">
        <f t="shared" si="292"/>
        <v>0</v>
      </c>
      <c r="L373" s="61">
        <f t="shared" si="293"/>
        <v>0</v>
      </c>
      <c r="M373" s="61">
        <f t="shared" si="294"/>
        <v>0</v>
      </c>
      <c r="N373" s="61">
        <f t="shared" si="295"/>
        <v>2</v>
      </c>
      <c r="O373" s="63">
        <f t="shared" si="296"/>
        <v>0</v>
      </c>
      <c r="P373" s="61">
        <f t="shared" si="297"/>
        <v>0</v>
      </c>
      <c r="Q373" s="61">
        <v>2</v>
      </c>
      <c r="R373" s="61">
        <v>2</v>
      </c>
      <c r="S373" s="63">
        <f t="shared" si="298"/>
        <v>1</v>
      </c>
      <c r="T373" s="61">
        <f t="shared" si="299"/>
        <v>2</v>
      </c>
      <c r="U373" s="61">
        <f t="shared" si="300"/>
        <v>2</v>
      </c>
      <c r="V373" s="61">
        <v>0</v>
      </c>
      <c r="W373" s="61">
        <v>1</v>
      </c>
      <c r="X373" s="61">
        <v>1</v>
      </c>
      <c r="Y373" s="61">
        <f t="shared" si="289"/>
        <v>2</v>
      </c>
      <c r="Z373" s="61">
        <v>3</v>
      </c>
      <c r="AA373" s="61">
        <v>0</v>
      </c>
      <c r="AB373" s="61">
        <v>1</v>
      </c>
      <c r="AC373" s="61">
        <v>0</v>
      </c>
    </row>
    <row r="374" spans="1:29" ht="47.1" customHeight="1">
      <c r="A374" s="51">
        <f>A$13</f>
        <v>1</v>
      </c>
      <c r="B374" s="54" t="str">
        <f>B$13</f>
        <v>Lonergan</v>
      </c>
      <c r="C374" s="51">
        <v>1</v>
      </c>
      <c r="D374" s="51">
        <v>0</v>
      </c>
      <c r="E374" s="51">
        <v>1</v>
      </c>
      <c r="F374" s="51">
        <v>8</v>
      </c>
      <c r="G374" s="52">
        <f t="shared" si="290"/>
        <v>0.125</v>
      </c>
      <c r="H374" s="51">
        <f t="shared" si="291"/>
        <v>2</v>
      </c>
      <c r="I374" s="51">
        <v>1</v>
      </c>
      <c r="J374" s="51">
        <v>3</v>
      </c>
      <c r="K374" s="52">
        <f t="shared" si="292"/>
        <v>0.33333333333333331</v>
      </c>
      <c r="L374" s="51">
        <f t="shared" si="293"/>
        <v>3</v>
      </c>
      <c r="M374" s="51">
        <f t="shared" si="294"/>
        <v>2</v>
      </c>
      <c r="N374" s="51">
        <f t="shared" si="295"/>
        <v>11</v>
      </c>
      <c r="O374" s="52">
        <f t="shared" si="296"/>
        <v>0.18181818181818182</v>
      </c>
      <c r="P374" s="51">
        <f t="shared" si="297"/>
        <v>5</v>
      </c>
      <c r="Q374" s="51">
        <v>5</v>
      </c>
      <c r="R374" s="51">
        <v>6</v>
      </c>
      <c r="S374" s="52">
        <f t="shared" si="298"/>
        <v>0.83333333333333337</v>
      </c>
      <c r="T374" s="51">
        <f t="shared" si="299"/>
        <v>5</v>
      </c>
      <c r="U374" s="51">
        <f t="shared" si="300"/>
        <v>10</v>
      </c>
      <c r="V374" s="51">
        <v>0</v>
      </c>
      <c r="W374" s="51">
        <v>1</v>
      </c>
      <c r="X374" s="51">
        <v>5</v>
      </c>
      <c r="Y374" s="51">
        <f t="shared" si="289"/>
        <v>6</v>
      </c>
      <c r="Z374" s="51">
        <v>1</v>
      </c>
      <c r="AA374" s="51">
        <v>0</v>
      </c>
      <c r="AB374" s="51">
        <v>0</v>
      </c>
      <c r="AC374" s="51">
        <v>1</v>
      </c>
    </row>
    <row r="375" spans="1:29" ht="47.1" customHeight="1">
      <c r="A375" s="61">
        <f>A$14</f>
        <v>25</v>
      </c>
      <c r="B375" s="62" t="str">
        <f>B$14</f>
        <v>Menzel</v>
      </c>
      <c r="C375" s="61">
        <v>1</v>
      </c>
      <c r="D375" s="61">
        <v>2</v>
      </c>
      <c r="E375" s="61">
        <v>4</v>
      </c>
      <c r="F375" s="61">
        <v>8</v>
      </c>
      <c r="G375" s="63">
        <f t="shared" si="290"/>
        <v>0.5</v>
      </c>
      <c r="H375" s="61">
        <f t="shared" si="291"/>
        <v>8</v>
      </c>
      <c r="I375" s="61">
        <v>0</v>
      </c>
      <c r="J375" s="61">
        <v>0</v>
      </c>
      <c r="K375" s="63">
        <f t="shared" si="292"/>
        <v>0</v>
      </c>
      <c r="L375" s="61">
        <f t="shared" si="293"/>
        <v>0</v>
      </c>
      <c r="M375" s="61">
        <f t="shared" si="294"/>
        <v>4</v>
      </c>
      <c r="N375" s="61">
        <f t="shared" si="295"/>
        <v>8</v>
      </c>
      <c r="O375" s="63">
        <f t="shared" si="296"/>
        <v>0.5</v>
      </c>
      <c r="P375" s="61">
        <f t="shared" si="297"/>
        <v>8</v>
      </c>
      <c r="Q375" s="61">
        <v>0</v>
      </c>
      <c r="R375" s="61">
        <v>0</v>
      </c>
      <c r="S375" s="63">
        <f t="shared" si="298"/>
        <v>0</v>
      </c>
      <c r="T375" s="61">
        <f t="shared" si="299"/>
        <v>0</v>
      </c>
      <c r="U375" s="61">
        <f t="shared" si="300"/>
        <v>8</v>
      </c>
      <c r="V375" s="61">
        <v>0</v>
      </c>
      <c r="W375" s="61">
        <v>1</v>
      </c>
      <c r="X375" s="61">
        <v>5</v>
      </c>
      <c r="Y375" s="61">
        <f t="shared" si="289"/>
        <v>6</v>
      </c>
      <c r="Z375" s="61">
        <v>0</v>
      </c>
      <c r="AA375" s="61">
        <v>0</v>
      </c>
      <c r="AB375" s="61">
        <v>4</v>
      </c>
      <c r="AC375" s="61">
        <v>0</v>
      </c>
    </row>
    <row r="376" spans="1:29" ht="47.1" customHeight="1">
      <c r="A376" s="51">
        <f>A$15</f>
        <v>14</v>
      </c>
      <c r="B376" s="54" t="str">
        <f>B$15</f>
        <v>Osborne</v>
      </c>
      <c r="C376" s="51">
        <v>0</v>
      </c>
      <c r="D376" s="51">
        <v>0</v>
      </c>
      <c r="E376" s="51">
        <v>0</v>
      </c>
      <c r="F376" s="51">
        <v>0</v>
      </c>
      <c r="G376" s="52">
        <f t="shared" si="290"/>
        <v>0</v>
      </c>
      <c r="H376" s="51">
        <f t="shared" si="291"/>
        <v>0</v>
      </c>
      <c r="I376" s="51">
        <v>0</v>
      </c>
      <c r="J376" s="51">
        <v>0</v>
      </c>
      <c r="K376" s="52">
        <f t="shared" si="292"/>
        <v>0</v>
      </c>
      <c r="L376" s="51">
        <f t="shared" si="293"/>
        <v>0</v>
      </c>
      <c r="M376" s="51">
        <f t="shared" si="294"/>
        <v>0</v>
      </c>
      <c r="N376" s="51">
        <f t="shared" si="295"/>
        <v>0</v>
      </c>
      <c r="O376" s="52">
        <f t="shared" si="296"/>
        <v>0</v>
      </c>
      <c r="P376" s="51">
        <f t="shared" si="297"/>
        <v>0</v>
      </c>
      <c r="Q376" s="51">
        <v>0</v>
      </c>
      <c r="R376" s="51">
        <v>0</v>
      </c>
      <c r="S376" s="52">
        <f t="shared" si="298"/>
        <v>0</v>
      </c>
      <c r="T376" s="51">
        <f t="shared" si="299"/>
        <v>0</v>
      </c>
      <c r="U376" s="51">
        <f t="shared" si="300"/>
        <v>0</v>
      </c>
      <c r="V376" s="51">
        <v>0</v>
      </c>
      <c r="W376" s="51">
        <v>0</v>
      </c>
      <c r="X376" s="51">
        <v>0</v>
      </c>
      <c r="Y376" s="51">
        <f t="shared" si="289"/>
        <v>0</v>
      </c>
      <c r="Z376" s="51">
        <v>0</v>
      </c>
      <c r="AA376" s="51">
        <v>0</v>
      </c>
      <c r="AB376" s="51">
        <v>0</v>
      </c>
      <c r="AC376" s="51">
        <v>0</v>
      </c>
    </row>
    <row r="377" spans="1:29" ht="47.1" customHeight="1">
      <c r="A377" s="61">
        <f>A$16</f>
        <v>11</v>
      </c>
      <c r="B377" s="62" t="str">
        <f>B$16</f>
        <v>Papler</v>
      </c>
      <c r="C377" s="61">
        <v>1</v>
      </c>
      <c r="D377" s="61">
        <v>2</v>
      </c>
      <c r="E377" s="61">
        <v>6</v>
      </c>
      <c r="F377" s="61">
        <v>8</v>
      </c>
      <c r="G377" s="63">
        <f t="shared" si="290"/>
        <v>0.75</v>
      </c>
      <c r="H377" s="61">
        <f t="shared" si="291"/>
        <v>12</v>
      </c>
      <c r="I377" s="61">
        <v>0</v>
      </c>
      <c r="J377" s="61">
        <v>0</v>
      </c>
      <c r="K377" s="63">
        <f t="shared" si="292"/>
        <v>0</v>
      </c>
      <c r="L377" s="61">
        <f t="shared" si="293"/>
        <v>0</v>
      </c>
      <c r="M377" s="61">
        <f t="shared" si="294"/>
        <v>6</v>
      </c>
      <c r="N377" s="61">
        <f t="shared" si="295"/>
        <v>8</v>
      </c>
      <c r="O377" s="63">
        <f t="shared" si="296"/>
        <v>0.75</v>
      </c>
      <c r="P377" s="61">
        <f t="shared" si="297"/>
        <v>12</v>
      </c>
      <c r="Q377" s="61">
        <v>0</v>
      </c>
      <c r="R377" s="61">
        <v>0</v>
      </c>
      <c r="S377" s="63">
        <f t="shared" si="298"/>
        <v>0</v>
      </c>
      <c r="T377" s="61">
        <f t="shared" si="299"/>
        <v>0</v>
      </c>
      <c r="U377" s="61">
        <f t="shared" si="300"/>
        <v>12</v>
      </c>
      <c r="V377" s="61">
        <v>0</v>
      </c>
      <c r="W377" s="61">
        <v>5</v>
      </c>
      <c r="X377" s="61">
        <v>3</v>
      </c>
      <c r="Y377" s="61">
        <f t="shared" si="289"/>
        <v>8</v>
      </c>
      <c r="Z377" s="61">
        <v>1</v>
      </c>
      <c r="AA377" s="61">
        <v>1</v>
      </c>
      <c r="AB377" s="61">
        <v>0</v>
      </c>
      <c r="AC377" s="61">
        <v>0</v>
      </c>
    </row>
    <row r="378" spans="1:29" ht="47.1" customHeight="1">
      <c r="A378" s="51">
        <f>A$17</f>
        <v>35</v>
      </c>
      <c r="B378" s="54" t="str">
        <f>B$17</f>
        <v>Pistana</v>
      </c>
      <c r="C378" s="51">
        <v>1</v>
      </c>
      <c r="D378" s="51">
        <v>1</v>
      </c>
      <c r="E378" s="51">
        <v>0</v>
      </c>
      <c r="F378" s="51">
        <v>0</v>
      </c>
      <c r="G378" s="52">
        <f t="shared" si="290"/>
        <v>0</v>
      </c>
      <c r="H378" s="51">
        <f t="shared" si="291"/>
        <v>0</v>
      </c>
      <c r="I378" s="51">
        <v>0</v>
      </c>
      <c r="J378" s="51">
        <v>0</v>
      </c>
      <c r="K378" s="52">
        <f t="shared" si="292"/>
        <v>0</v>
      </c>
      <c r="L378" s="51">
        <f t="shared" si="293"/>
        <v>0</v>
      </c>
      <c r="M378" s="51">
        <f t="shared" si="294"/>
        <v>0</v>
      </c>
      <c r="N378" s="51">
        <f t="shared" si="295"/>
        <v>0</v>
      </c>
      <c r="O378" s="52">
        <f t="shared" si="296"/>
        <v>0</v>
      </c>
      <c r="P378" s="51">
        <f t="shared" si="297"/>
        <v>0</v>
      </c>
      <c r="Q378" s="51">
        <v>0</v>
      </c>
      <c r="R378" s="51">
        <v>0</v>
      </c>
      <c r="S378" s="52">
        <f t="shared" si="298"/>
        <v>0</v>
      </c>
      <c r="T378" s="51">
        <f t="shared" si="299"/>
        <v>0</v>
      </c>
      <c r="U378" s="51">
        <f t="shared" si="300"/>
        <v>0</v>
      </c>
      <c r="V378" s="51">
        <v>0</v>
      </c>
      <c r="W378" s="51">
        <v>0</v>
      </c>
      <c r="X378" s="51">
        <v>1</v>
      </c>
      <c r="Y378" s="51">
        <f t="shared" si="289"/>
        <v>1</v>
      </c>
      <c r="Z378" s="51">
        <v>4</v>
      </c>
      <c r="AA378" s="51">
        <v>0</v>
      </c>
      <c r="AB378" s="51">
        <v>0</v>
      </c>
      <c r="AC378" s="51">
        <v>0</v>
      </c>
    </row>
    <row r="379" spans="1:29" ht="47.1" customHeight="1">
      <c r="A379" s="61">
        <f>A$18</f>
        <v>21</v>
      </c>
      <c r="B379" s="62" t="str">
        <f>B$18</f>
        <v>Snoek</v>
      </c>
      <c r="C379" s="61">
        <v>1</v>
      </c>
      <c r="D379" s="61">
        <v>0</v>
      </c>
      <c r="E379" s="61">
        <v>0</v>
      </c>
      <c r="F379" s="61">
        <v>1</v>
      </c>
      <c r="G379" s="63">
        <f t="shared" si="290"/>
        <v>0</v>
      </c>
      <c r="H379" s="61">
        <f t="shared" si="291"/>
        <v>0</v>
      </c>
      <c r="I379" s="61">
        <v>0</v>
      </c>
      <c r="J379" s="61">
        <v>0</v>
      </c>
      <c r="K379" s="63">
        <f t="shared" si="292"/>
        <v>0</v>
      </c>
      <c r="L379" s="61">
        <f t="shared" si="293"/>
        <v>0</v>
      </c>
      <c r="M379" s="61">
        <f t="shared" si="294"/>
        <v>0</v>
      </c>
      <c r="N379" s="61">
        <f t="shared" si="295"/>
        <v>1</v>
      </c>
      <c r="O379" s="63">
        <f t="shared" si="296"/>
        <v>0</v>
      </c>
      <c r="P379" s="61">
        <f t="shared" si="297"/>
        <v>0</v>
      </c>
      <c r="Q379" s="61">
        <v>0</v>
      </c>
      <c r="R379" s="61">
        <v>0</v>
      </c>
      <c r="S379" s="63">
        <f t="shared" si="298"/>
        <v>0</v>
      </c>
      <c r="T379" s="61">
        <f t="shared" si="299"/>
        <v>0</v>
      </c>
      <c r="U379" s="61">
        <f t="shared" si="300"/>
        <v>0</v>
      </c>
      <c r="V379" s="61">
        <v>0</v>
      </c>
      <c r="W379" s="61">
        <v>0</v>
      </c>
      <c r="X379" s="61">
        <v>2</v>
      </c>
      <c r="Y379" s="61">
        <f t="shared" si="289"/>
        <v>2</v>
      </c>
      <c r="Z379" s="61">
        <v>3</v>
      </c>
      <c r="AA379" s="61">
        <v>0</v>
      </c>
      <c r="AB379" s="61">
        <v>1</v>
      </c>
      <c r="AC379" s="61">
        <v>0</v>
      </c>
    </row>
    <row r="380" spans="1:29" ht="47.1" customHeight="1">
      <c r="A380" s="51">
        <f>A$19</f>
        <v>5</v>
      </c>
      <c r="B380" s="54" t="str">
        <f>B$19</f>
        <v>Stolar</v>
      </c>
      <c r="C380" s="51">
        <v>1</v>
      </c>
      <c r="D380" s="51">
        <v>0</v>
      </c>
      <c r="E380" s="51">
        <v>0</v>
      </c>
      <c r="F380" s="51">
        <v>2</v>
      </c>
      <c r="G380" s="52">
        <f t="shared" si="290"/>
        <v>0</v>
      </c>
      <c r="H380" s="51">
        <f t="shared" si="291"/>
        <v>0</v>
      </c>
      <c r="I380" s="51">
        <v>0</v>
      </c>
      <c r="J380" s="51">
        <v>0</v>
      </c>
      <c r="K380" s="52">
        <f t="shared" si="292"/>
        <v>0</v>
      </c>
      <c r="L380" s="51">
        <f t="shared" si="293"/>
        <v>0</v>
      </c>
      <c r="M380" s="51">
        <f t="shared" si="294"/>
        <v>0</v>
      </c>
      <c r="N380" s="51">
        <f t="shared" si="295"/>
        <v>2</v>
      </c>
      <c r="O380" s="52">
        <f t="shared" si="296"/>
        <v>0</v>
      </c>
      <c r="P380" s="51">
        <f t="shared" si="297"/>
        <v>0</v>
      </c>
      <c r="Q380" s="51">
        <v>0</v>
      </c>
      <c r="R380" s="51">
        <v>3</v>
      </c>
      <c r="S380" s="52">
        <f t="shared" si="298"/>
        <v>0</v>
      </c>
      <c r="T380" s="51">
        <f t="shared" si="299"/>
        <v>0</v>
      </c>
      <c r="U380" s="51">
        <f t="shared" si="300"/>
        <v>0</v>
      </c>
      <c r="V380" s="51">
        <v>0</v>
      </c>
      <c r="W380" s="51">
        <v>0</v>
      </c>
      <c r="X380" s="51">
        <v>0</v>
      </c>
      <c r="Y380" s="51">
        <f t="shared" si="289"/>
        <v>0</v>
      </c>
      <c r="Z380" s="51">
        <v>0</v>
      </c>
      <c r="AA380" s="51">
        <v>1</v>
      </c>
      <c r="AB380" s="51">
        <v>0</v>
      </c>
      <c r="AC380" s="51">
        <v>0</v>
      </c>
    </row>
    <row r="381" spans="1:29" ht="47.1" customHeight="1">
      <c r="A381" s="61">
        <f>A$20</f>
        <v>23</v>
      </c>
      <c r="B381" s="62" t="str">
        <f>B$20</f>
        <v>Woodbeck</v>
      </c>
      <c r="C381" s="61">
        <v>1</v>
      </c>
      <c r="D381" s="61">
        <v>2</v>
      </c>
      <c r="E381" s="61">
        <v>4</v>
      </c>
      <c r="F381" s="61">
        <v>8</v>
      </c>
      <c r="G381" s="63">
        <f t="shared" si="290"/>
        <v>0.5</v>
      </c>
      <c r="H381" s="61">
        <f t="shared" si="291"/>
        <v>8</v>
      </c>
      <c r="I381" s="61">
        <v>0</v>
      </c>
      <c r="J381" s="61">
        <v>0</v>
      </c>
      <c r="K381" s="63">
        <f t="shared" si="292"/>
        <v>0</v>
      </c>
      <c r="L381" s="61">
        <f t="shared" si="293"/>
        <v>0</v>
      </c>
      <c r="M381" s="61">
        <f t="shared" si="294"/>
        <v>4</v>
      </c>
      <c r="N381" s="61">
        <f t="shared" si="295"/>
        <v>8</v>
      </c>
      <c r="O381" s="63">
        <f t="shared" si="296"/>
        <v>0.5</v>
      </c>
      <c r="P381" s="61">
        <f t="shared" si="297"/>
        <v>8</v>
      </c>
      <c r="Q381" s="61">
        <v>0</v>
      </c>
      <c r="R381" s="61">
        <v>0</v>
      </c>
      <c r="S381" s="63">
        <f t="shared" si="298"/>
        <v>0</v>
      </c>
      <c r="T381" s="61">
        <f t="shared" si="299"/>
        <v>0</v>
      </c>
      <c r="U381" s="61">
        <f t="shared" si="300"/>
        <v>8</v>
      </c>
      <c r="V381" s="61">
        <v>0</v>
      </c>
      <c r="W381" s="61">
        <v>0</v>
      </c>
      <c r="X381" s="61">
        <v>0</v>
      </c>
      <c r="Y381" s="61">
        <f t="shared" si="289"/>
        <v>0</v>
      </c>
      <c r="Z381" s="61">
        <v>5</v>
      </c>
      <c r="AA381" s="61">
        <v>5</v>
      </c>
      <c r="AB381" s="61">
        <v>0</v>
      </c>
      <c r="AC381" s="61">
        <v>0</v>
      </c>
    </row>
    <row r="382" spans="1:29" ht="47.1" customHeight="1">
      <c r="A382" s="51">
        <f>A$21</f>
        <v>14</v>
      </c>
      <c r="B382" s="51" t="str">
        <f>B$21</f>
        <v>Zutanis</v>
      </c>
      <c r="C382" s="51">
        <v>0</v>
      </c>
      <c r="D382" s="51">
        <v>0</v>
      </c>
      <c r="E382" s="51">
        <v>0</v>
      </c>
      <c r="F382" s="51">
        <v>0</v>
      </c>
      <c r="G382" s="52">
        <f t="shared" si="290"/>
        <v>0</v>
      </c>
      <c r="H382" s="51">
        <f t="shared" si="291"/>
        <v>0</v>
      </c>
      <c r="I382" s="51">
        <v>0</v>
      </c>
      <c r="J382" s="51">
        <v>0</v>
      </c>
      <c r="K382" s="52">
        <f t="shared" si="292"/>
        <v>0</v>
      </c>
      <c r="L382" s="51">
        <f t="shared" si="293"/>
        <v>0</v>
      </c>
      <c r="M382" s="51">
        <f t="shared" si="294"/>
        <v>0</v>
      </c>
      <c r="N382" s="51">
        <f t="shared" si="295"/>
        <v>0</v>
      </c>
      <c r="O382" s="52">
        <f t="shared" si="296"/>
        <v>0</v>
      </c>
      <c r="P382" s="51">
        <f t="shared" si="297"/>
        <v>0</v>
      </c>
      <c r="Q382" s="51">
        <v>0</v>
      </c>
      <c r="R382" s="51">
        <v>0</v>
      </c>
      <c r="S382" s="52">
        <f t="shared" si="298"/>
        <v>0</v>
      </c>
      <c r="T382" s="51">
        <f t="shared" si="299"/>
        <v>0</v>
      </c>
      <c r="U382" s="51">
        <f t="shared" si="300"/>
        <v>0</v>
      </c>
      <c r="V382" s="51">
        <v>0</v>
      </c>
      <c r="W382" s="51">
        <v>0</v>
      </c>
      <c r="X382" s="51">
        <v>0</v>
      </c>
      <c r="Y382" s="51">
        <f t="shared" si="289"/>
        <v>0</v>
      </c>
      <c r="Z382" s="51">
        <v>0</v>
      </c>
      <c r="AA382" s="51">
        <v>0</v>
      </c>
      <c r="AB382" s="51">
        <v>0</v>
      </c>
      <c r="AC382" s="51">
        <v>0</v>
      </c>
    </row>
    <row r="383" spans="1:29" ht="47.1" customHeight="1">
      <c r="A383" s="65"/>
      <c r="B383" s="131" t="s">
        <v>63</v>
      </c>
      <c r="C383" s="61">
        <f>SUM(C368:C382)</f>
        <v>11</v>
      </c>
      <c r="D383" s="61">
        <f>SUM(D368:D382)</f>
        <v>10</v>
      </c>
      <c r="E383" s="61">
        <f>SUM(E368:E382)</f>
        <v>20</v>
      </c>
      <c r="F383" s="61">
        <f>SUM(F368:F382)</f>
        <v>51</v>
      </c>
      <c r="G383" s="63">
        <f t="shared" si="290"/>
        <v>0.39215686274509803</v>
      </c>
      <c r="H383" s="61">
        <f>SUM(H368:H382)</f>
        <v>40</v>
      </c>
      <c r="I383" s="61">
        <f>SUM(I368:I382)</f>
        <v>2</v>
      </c>
      <c r="J383" s="61">
        <f>SUM(J368:J382)</f>
        <v>4</v>
      </c>
      <c r="K383" s="63">
        <f>IF(J383&gt;0,I383/J383,0)</f>
        <v>0.5</v>
      </c>
      <c r="L383" s="61">
        <f>SUM(L368:L382)</f>
        <v>6</v>
      </c>
      <c r="M383" s="61">
        <f>SUM(M368:M382)</f>
        <v>22</v>
      </c>
      <c r="N383" s="61">
        <f>SUM(N368:N382)</f>
        <v>55</v>
      </c>
      <c r="O383" s="63">
        <f>IF(N383&gt;0,M383/N383,0)</f>
        <v>0.4</v>
      </c>
      <c r="P383" s="61">
        <f>SUM(P368:P382)</f>
        <v>46</v>
      </c>
      <c r="Q383" s="61">
        <f>SUM(Q368:Q382)</f>
        <v>17</v>
      </c>
      <c r="R383" s="61">
        <f>SUM(R368:R382)</f>
        <v>25</v>
      </c>
      <c r="S383" s="63">
        <f t="shared" si="298"/>
        <v>0.68</v>
      </c>
      <c r="T383" s="61">
        <f>SUM(T368:T382)</f>
        <v>17</v>
      </c>
      <c r="U383" s="61">
        <f>SUM(U368:U382)</f>
        <v>63</v>
      </c>
      <c r="V383" s="61">
        <f>SUM(V368:V382)</f>
        <v>0</v>
      </c>
      <c r="W383" s="61">
        <f>SUM(W368:W382)</f>
        <v>9</v>
      </c>
      <c r="X383" s="61">
        <f>SUM(X368:X382)</f>
        <v>20</v>
      </c>
      <c r="Y383" s="61">
        <f>SUM(Y368:Y382)</f>
        <v>29</v>
      </c>
      <c r="Z383" s="61">
        <f>SUM(Z368:Z382)</f>
        <v>21</v>
      </c>
      <c r="AA383" s="61">
        <f>SUM(AA368:AA382)</f>
        <v>7</v>
      </c>
      <c r="AB383" s="61">
        <f>SUM(AB368:AB382)</f>
        <v>7</v>
      </c>
      <c r="AC383" s="61">
        <f>SUM(AC368:AC382)</f>
        <v>1</v>
      </c>
    </row>
    <row r="385" spans="1:29" ht="57">
      <c r="O385" s="56" t="str">
        <f>O$2</f>
        <v xml:space="preserve">2011-12 Lakeland Eagle Jr. Varsity Game Totals    </v>
      </c>
    </row>
    <row r="386" spans="1:29" ht="23.25">
      <c r="O386" s="47" t="s">
        <v>109</v>
      </c>
    </row>
    <row r="390" spans="1:29" ht="47.1" customHeight="1">
      <c r="A390" s="49" t="s">
        <v>0</v>
      </c>
      <c r="B390" s="49" t="s">
        <v>1</v>
      </c>
      <c r="C390" s="49"/>
      <c r="D390" s="49" t="s">
        <v>5</v>
      </c>
      <c r="E390" s="49" t="s">
        <v>6</v>
      </c>
      <c r="F390" s="49" t="s">
        <v>7</v>
      </c>
      <c r="G390" s="55" t="s">
        <v>13</v>
      </c>
      <c r="H390" s="50" t="s">
        <v>15</v>
      </c>
      <c r="I390" s="50" t="s">
        <v>28</v>
      </c>
      <c r="J390" s="50" t="s">
        <v>29</v>
      </c>
      <c r="K390" s="50" t="s">
        <v>27</v>
      </c>
      <c r="L390" s="50" t="s">
        <v>30</v>
      </c>
      <c r="M390" s="50" t="s">
        <v>35</v>
      </c>
      <c r="N390" s="50" t="s">
        <v>36</v>
      </c>
      <c r="O390" s="50" t="s">
        <v>37</v>
      </c>
      <c r="P390" s="50" t="s">
        <v>38</v>
      </c>
      <c r="Q390" s="49" t="s">
        <v>9</v>
      </c>
      <c r="R390" s="49" t="s">
        <v>8</v>
      </c>
      <c r="S390" s="55" t="s">
        <v>14</v>
      </c>
      <c r="T390" s="50" t="s">
        <v>16</v>
      </c>
      <c r="U390" s="50" t="s">
        <v>17</v>
      </c>
      <c r="V390" s="49" t="s">
        <v>43</v>
      </c>
      <c r="W390" s="50" t="s">
        <v>39</v>
      </c>
      <c r="X390" s="50" t="s">
        <v>40</v>
      </c>
      <c r="Y390" s="50" t="s">
        <v>41</v>
      </c>
      <c r="Z390" s="49" t="s">
        <v>10</v>
      </c>
      <c r="AA390" s="49" t="s">
        <v>11</v>
      </c>
      <c r="AB390" s="49" t="s">
        <v>12</v>
      </c>
      <c r="AC390" s="49" t="s">
        <v>42</v>
      </c>
    </row>
    <row r="391" spans="1:29" ht="47.1" customHeight="1">
      <c r="A391" s="51">
        <f>A$7</f>
        <v>4</v>
      </c>
      <c r="B391" s="54" t="str">
        <f>B$7</f>
        <v>Brotherton</v>
      </c>
      <c r="C391" s="51">
        <v>1</v>
      </c>
      <c r="D391" s="51">
        <v>3</v>
      </c>
      <c r="E391" s="51">
        <v>1</v>
      </c>
      <c r="F391" s="51">
        <v>5</v>
      </c>
      <c r="G391" s="52">
        <f>IF(F391&gt;0,E391/F391,0)</f>
        <v>0.2</v>
      </c>
      <c r="H391" s="51">
        <f>E391*2</f>
        <v>2</v>
      </c>
      <c r="I391" s="51">
        <v>2</v>
      </c>
      <c r="J391" s="51">
        <v>2</v>
      </c>
      <c r="K391" s="52">
        <f>IF(J391&gt;0,I391/J391,0)</f>
        <v>1</v>
      </c>
      <c r="L391" s="51">
        <f>I391*3</f>
        <v>6</v>
      </c>
      <c r="M391" s="51">
        <f>E391+I391</f>
        <v>3</v>
      </c>
      <c r="N391" s="51">
        <f>F391+J391</f>
        <v>7</v>
      </c>
      <c r="O391" s="52">
        <f>IF(N391&gt;0,M391/N391,0)</f>
        <v>0.42857142857142855</v>
      </c>
      <c r="P391" s="51">
        <f>L391+H391</f>
        <v>8</v>
      </c>
      <c r="Q391" s="51">
        <v>2</v>
      </c>
      <c r="R391" s="51">
        <v>2</v>
      </c>
      <c r="S391" s="52">
        <f>IF(R391&gt;0,Q391/R391,0)</f>
        <v>1</v>
      </c>
      <c r="T391" s="51">
        <f>Q391</f>
        <v>2</v>
      </c>
      <c r="U391" s="51">
        <f>H391+T391+L391</f>
        <v>10</v>
      </c>
      <c r="V391" s="51">
        <v>0</v>
      </c>
      <c r="W391" s="51">
        <v>0</v>
      </c>
      <c r="X391" s="51">
        <v>4</v>
      </c>
      <c r="Y391" s="51">
        <f t="shared" ref="Y391:Y405" si="301">W391+X391</f>
        <v>4</v>
      </c>
      <c r="Z391" s="51">
        <v>0</v>
      </c>
      <c r="AA391" s="51">
        <v>1</v>
      </c>
      <c r="AB391" s="51">
        <v>0</v>
      </c>
      <c r="AC391" s="51">
        <v>0</v>
      </c>
    </row>
    <row r="392" spans="1:29" ht="47.1" customHeight="1">
      <c r="A392" s="61">
        <f>A$8</f>
        <v>44</v>
      </c>
      <c r="B392" s="62" t="str">
        <f>B$8</f>
        <v>Brown</v>
      </c>
      <c r="C392" s="61">
        <v>1</v>
      </c>
      <c r="D392" s="61">
        <v>1</v>
      </c>
      <c r="E392" s="61">
        <v>2</v>
      </c>
      <c r="F392" s="61">
        <v>4</v>
      </c>
      <c r="G392" s="63">
        <f t="shared" ref="G392:G406" si="302">IF(F392&gt;0,E392/F392,0)</f>
        <v>0.5</v>
      </c>
      <c r="H392" s="61">
        <f t="shared" ref="H392:H405" si="303">E392*2</f>
        <v>4</v>
      </c>
      <c r="I392" s="61">
        <v>0</v>
      </c>
      <c r="J392" s="61">
        <v>0</v>
      </c>
      <c r="K392" s="63">
        <f t="shared" ref="K392:K405" si="304">IF(J392&gt;0,I392/J392,0)</f>
        <v>0</v>
      </c>
      <c r="L392" s="61">
        <f t="shared" ref="L392:L405" si="305">I392*3</f>
        <v>0</v>
      </c>
      <c r="M392" s="61">
        <f t="shared" ref="M392:M405" si="306">E392+I392</f>
        <v>2</v>
      </c>
      <c r="N392" s="61">
        <f t="shared" ref="N392:N405" si="307">F392+J392</f>
        <v>4</v>
      </c>
      <c r="O392" s="63">
        <f t="shared" ref="O392:O405" si="308">IF(N392&gt;0,M392/N392,0)</f>
        <v>0.5</v>
      </c>
      <c r="P392" s="61">
        <f t="shared" ref="P392:P405" si="309">L392+H392</f>
        <v>4</v>
      </c>
      <c r="Q392" s="61">
        <v>2</v>
      </c>
      <c r="R392" s="61">
        <v>2</v>
      </c>
      <c r="S392" s="63">
        <f t="shared" ref="S392:S406" si="310">IF(R392&gt;0,Q392/R392,0)</f>
        <v>1</v>
      </c>
      <c r="T392" s="61">
        <f t="shared" ref="T392:T405" si="311">Q392</f>
        <v>2</v>
      </c>
      <c r="U392" s="61">
        <f t="shared" ref="U392:U405" si="312">H392+T392+L392</f>
        <v>6</v>
      </c>
      <c r="V392" s="61">
        <v>0</v>
      </c>
      <c r="W392" s="61">
        <v>1</v>
      </c>
      <c r="X392" s="61">
        <v>2</v>
      </c>
      <c r="Y392" s="61">
        <f t="shared" si="301"/>
        <v>3</v>
      </c>
      <c r="Z392" s="61">
        <v>0</v>
      </c>
      <c r="AA392" s="61">
        <v>1</v>
      </c>
      <c r="AB392" s="61">
        <v>1</v>
      </c>
      <c r="AC392" s="61">
        <v>0</v>
      </c>
    </row>
    <row r="393" spans="1:29" ht="47.1" customHeight="1">
      <c r="A393" s="51">
        <f>A$9</f>
        <v>25</v>
      </c>
      <c r="B393" s="54" t="str">
        <f>B$9</f>
        <v>Ells</v>
      </c>
      <c r="C393" s="51">
        <v>0</v>
      </c>
      <c r="D393" s="51">
        <v>0</v>
      </c>
      <c r="E393" s="51">
        <v>0</v>
      </c>
      <c r="F393" s="51">
        <v>0</v>
      </c>
      <c r="G393" s="52">
        <f t="shared" si="302"/>
        <v>0</v>
      </c>
      <c r="H393" s="51">
        <f t="shared" si="303"/>
        <v>0</v>
      </c>
      <c r="I393" s="51">
        <v>0</v>
      </c>
      <c r="J393" s="51">
        <v>0</v>
      </c>
      <c r="K393" s="52">
        <f t="shared" si="304"/>
        <v>0</v>
      </c>
      <c r="L393" s="51">
        <f t="shared" si="305"/>
        <v>0</v>
      </c>
      <c r="M393" s="51">
        <f t="shared" si="306"/>
        <v>0</v>
      </c>
      <c r="N393" s="51">
        <f t="shared" si="307"/>
        <v>0</v>
      </c>
      <c r="O393" s="52">
        <f t="shared" si="308"/>
        <v>0</v>
      </c>
      <c r="P393" s="51">
        <f t="shared" si="309"/>
        <v>0</v>
      </c>
      <c r="Q393" s="51">
        <v>0</v>
      </c>
      <c r="R393" s="51">
        <v>0</v>
      </c>
      <c r="S393" s="52">
        <f t="shared" si="310"/>
        <v>0</v>
      </c>
      <c r="T393" s="51">
        <f t="shared" si="311"/>
        <v>0</v>
      </c>
      <c r="U393" s="51">
        <f t="shared" si="312"/>
        <v>0</v>
      </c>
      <c r="V393" s="51">
        <v>0</v>
      </c>
      <c r="W393" s="51">
        <v>0</v>
      </c>
      <c r="X393" s="51">
        <v>0</v>
      </c>
      <c r="Y393" s="51">
        <f t="shared" si="301"/>
        <v>0</v>
      </c>
      <c r="Z393" s="51">
        <v>0</v>
      </c>
      <c r="AA393" s="51">
        <v>0</v>
      </c>
      <c r="AB393" s="51">
        <v>0</v>
      </c>
      <c r="AC393" s="51">
        <v>0</v>
      </c>
    </row>
    <row r="394" spans="1:29" ht="47.1" customHeight="1">
      <c r="A394" s="61">
        <f>A$10</f>
        <v>3</v>
      </c>
      <c r="B394" s="62" t="str">
        <f>B$10</f>
        <v>Fekaris</v>
      </c>
      <c r="C394" s="61">
        <v>0</v>
      </c>
      <c r="D394" s="61">
        <v>0</v>
      </c>
      <c r="E394" s="61">
        <v>0</v>
      </c>
      <c r="F394" s="61">
        <v>0</v>
      </c>
      <c r="G394" s="63">
        <f t="shared" si="302"/>
        <v>0</v>
      </c>
      <c r="H394" s="61">
        <f t="shared" si="303"/>
        <v>0</v>
      </c>
      <c r="I394" s="61">
        <v>0</v>
      </c>
      <c r="J394" s="61">
        <v>0</v>
      </c>
      <c r="K394" s="63">
        <f t="shared" si="304"/>
        <v>0</v>
      </c>
      <c r="L394" s="61">
        <f t="shared" si="305"/>
        <v>0</v>
      </c>
      <c r="M394" s="61">
        <f t="shared" si="306"/>
        <v>0</v>
      </c>
      <c r="N394" s="61">
        <f t="shared" si="307"/>
        <v>0</v>
      </c>
      <c r="O394" s="63">
        <f t="shared" si="308"/>
        <v>0</v>
      </c>
      <c r="P394" s="61">
        <f t="shared" si="309"/>
        <v>0</v>
      </c>
      <c r="Q394" s="61">
        <v>0</v>
      </c>
      <c r="R394" s="61">
        <v>0</v>
      </c>
      <c r="S394" s="63">
        <f t="shared" si="310"/>
        <v>0</v>
      </c>
      <c r="T394" s="61">
        <f t="shared" si="311"/>
        <v>0</v>
      </c>
      <c r="U394" s="61">
        <f t="shared" si="312"/>
        <v>0</v>
      </c>
      <c r="V394" s="61">
        <v>0</v>
      </c>
      <c r="W394" s="61">
        <v>0</v>
      </c>
      <c r="X394" s="61">
        <v>0</v>
      </c>
      <c r="Y394" s="61">
        <f t="shared" si="301"/>
        <v>0</v>
      </c>
      <c r="Z394" s="61">
        <v>0</v>
      </c>
      <c r="AA394" s="61">
        <v>0</v>
      </c>
      <c r="AB394" s="61">
        <v>0</v>
      </c>
      <c r="AC394" s="61">
        <v>0</v>
      </c>
    </row>
    <row r="395" spans="1:29" ht="47.1" customHeight="1">
      <c r="A395" s="51">
        <f>A$11</f>
        <v>53</v>
      </c>
      <c r="B395" s="54" t="str">
        <f>B$11</f>
        <v>Jespersen</v>
      </c>
      <c r="C395" s="51">
        <v>1</v>
      </c>
      <c r="D395" s="51">
        <v>0</v>
      </c>
      <c r="E395" s="51">
        <v>0</v>
      </c>
      <c r="F395" s="51">
        <v>0</v>
      </c>
      <c r="G395" s="52">
        <f t="shared" si="302"/>
        <v>0</v>
      </c>
      <c r="H395" s="51">
        <f t="shared" si="303"/>
        <v>0</v>
      </c>
      <c r="I395" s="51">
        <v>0</v>
      </c>
      <c r="J395" s="51">
        <v>0</v>
      </c>
      <c r="K395" s="52">
        <f t="shared" si="304"/>
        <v>0</v>
      </c>
      <c r="L395" s="51">
        <f t="shared" si="305"/>
        <v>0</v>
      </c>
      <c r="M395" s="51">
        <f t="shared" si="306"/>
        <v>0</v>
      </c>
      <c r="N395" s="51">
        <f t="shared" si="307"/>
        <v>0</v>
      </c>
      <c r="O395" s="52">
        <f t="shared" si="308"/>
        <v>0</v>
      </c>
      <c r="P395" s="51">
        <f t="shared" si="309"/>
        <v>0</v>
      </c>
      <c r="Q395" s="51">
        <v>0</v>
      </c>
      <c r="R395" s="51">
        <v>0</v>
      </c>
      <c r="S395" s="52">
        <f t="shared" si="310"/>
        <v>0</v>
      </c>
      <c r="T395" s="51">
        <f t="shared" si="311"/>
        <v>0</v>
      </c>
      <c r="U395" s="51">
        <f t="shared" si="312"/>
        <v>0</v>
      </c>
      <c r="V395" s="51">
        <v>0</v>
      </c>
      <c r="W395" s="51">
        <v>1</v>
      </c>
      <c r="X395" s="51">
        <v>0</v>
      </c>
      <c r="Y395" s="51">
        <f t="shared" si="301"/>
        <v>1</v>
      </c>
      <c r="Z395" s="51">
        <v>0</v>
      </c>
      <c r="AA395" s="51">
        <v>0</v>
      </c>
      <c r="AB395" s="51">
        <v>0</v>
      </c>
      <c r="AC395" s="51">
        <v>0</v>
      </c>
    </row>
    <row r="396" spans="1:29" ht="47.1" customHeight="1">
      <c r="A396" s="61">
        <f>A$12</f>
        <v>31</v>
      </c>
      <c r="B396" s="62" t="str">
        <f>B$12</f>
        <v>Kleckner</v>
      </c>
      <c r="C396" s="61">
        <v>1</v>
      </c>
      <c r="D396" s="61">
        <v>1</v>
      </c>
      <c r="E396" s="61">
        <v>1</v>
      </c>
      <c r="F396" s="61">
        <v>2</v>
      </c>
      <c r="G396" s="63">
        <f t="shared" si="302"/>
        <v>0.5</v>
      </c>
      <c r="H396" s="61">
        <f t="shared" si="303"/>
        <v>2</v>
      </c>
      <c r="I396" s="61">
        <v>0</v>
      </c>
      <c r="J396" s="61">
        <v>0</v>
      </c>
      <c r="K396" s="63">
        <f t="shared" si="304"/>
        <v>0</v>
      </c>
      <c r="L396" s="61">
        <f t="shared" si="305"/>
        <v>0</v>
      </c>
      <c r="M396" s="61">
        <f t="shared" si="306"/>
        <v>1</v>
      </c>
      <c r="N396" s="61">
        <f t="shared" si="307"/>
        <v>2</v>
      </c>
      <c r="O396" s="63">
        <f t="shared" si="308"/>
        <v>0.5</v>
      </c>
      <c r="P396" s="61">
        <f t="shared" si="309"/>
        <v>2</v>
      </c>
      <c r="Q396" s="61">
        <v>5</v>
      </c>
      <c r="R396" s="61">
        <v>7</v>
      </c>
      <c r="S396" s="63">
        <f t="shared" si="310"/>
        <v>0.7142857142857143</v>
      </c>
      <c r="T396" s="61">
        <f t="shared" si="311"/>
        <v>5</v>
      </c>
      <c r="U396" s="61">
        <f t="shared" si="312"/>
        <v>7</v>
      </c>
      <c r="V396" s="61">
        <v>0</v>
      </c>
      <c r="W396" s="61">
        <v>0</v>
      </c>
      <c r="X396" s="61">
        <v>3</v>
      </c>
      <c r="Y396" s="61">
        <f t="shared" si="301"/>
        <v>3</v>
      </c>
      <c r="Z396" s="61">
        <v>1</v>
      </c>
      <c r="AA396" s="61">
        <v>0</v>
      </c>
      <c r="AB396" s="61">
        <v>1</v>
      </c>
      <c r="AC396" s="61">
        <v>0</v>
      </c>
    </row>
    <row r="397" spans="1:29" ht="47.1" customHeight="1">
      <c r="A397" s="51">
        <f>A$13</f>
        <v>1</v>
      </c>
      <c r="B397" s="54" t="str">
        <f>B$13</f>
        <v>Lonergan</v>
      </c>
      <c r="C397" s="51">
        <v>1</v>
      </c>
      <c r="D397" s="51">
        <v>5</v>
      </c>
      <c r="E397" s="51">
        <v>0</v>
      </c>
      <c r="F397" s="51">
        <v>2</v>
      </c>
      <c r="G397" s="52">
        <f t="shared" si="302"/>
        <v>0</v>
      </c>
      <c r="H397" s="51">
        <f t="shared" si="303"/>
        <v>0</v>
      </c>
      <c r="I397" s="51">
        <v>0</v>
      </c>
      <c r="J397" s="51">
        <v>3</v>
      </c>
      <c r="K397" s="52">
        <f t="shared" si="304"/>
        <v>0</v>
      </c>
      <c r="L397" s="51">
        <f t="shared" si="305"/>
        <v>0</v>
      </c>
      <c r="M397" s="51">
        <f t="shared" si="306"/>
        <v>0</v>
      </c>
      <c r="N397" s="51">
        <f t="shared" si="307"/>
        <v>5</v>
      </c>
      <c r="O397" s="52">
        <f t="shared" si="308"/>
        <v>0</v>
      </c>
      <c r="P397" s="51">
        <f t="shared" si="309"/>
        <v>0</v>
      </c>
      <c r="Q397" s="51">
        <v>0</v>
      </c>
      <c r="R397" s="51">
        <v>0</v>
      </c>
      <c r="S397" s="52">
        <f t="shared" si="310"/>
        <v>0</v>
      </c>
      <c r="T397" s="51">
        <f t="shared" si="311"/>
        <v>0</v>
      </c>
      <c r="U397" s="51">
        <f t="shared" si="312"/>
        <v>0</v>
      </c>
      <c r="V397" s="51">
        <v>0</v>
      </c>
      <c r="W397" s="51">
        <v>0</v>
      </c>
      <c r="X397" s="51">
        <v>4</v>
      </c>
      <c r="Y397" s="51">
        <f t="shared" si="301"/>
        <v>4</v>
      </c>
      <c r="Z397" s="51">
        <v>0</v>
      </c>
      <c r="AA397" s="51">
        <v>1</v>
      </c>
      <c r="AB397" s="51">
        <v>0</v>
      </c>
      <c r="AC397" s="51">
        <v>0</v>
      </c>
    </row>
    <row r="398" spans="1:29" ht="47.1" customHeight="1">
      <c r="A398" s="61">
        <f>A$14</f>
        <v>25</v>
      </c>
      <c r="B398" s="62" t="str">
        <f>B$14</f>
        <v>Menzel</v>
      </c>
      <c r="C398" s="61">
        <v>1</v>
      </c>
      <c r="D398" s="61">
        <v>4</v>
      </c>
      <c r="E398" s="61">
        <v>2</v>
      </c>
      <c r="F398" s="61">
        <v>7</v>
      </c>
      <c r="G398" s="63">
        <f t="shared" si="302"/>
        <v>0.2857142857142857</v>
      </c>
      <c r="H398" s="61">
        <f t="shared" si="303"/>
        <v>4</v>
      </c>
      <c r="I398" s="61">
        <v>0</v>
      </c>
      <c r="J398" s="61">
        <v>0</v>
      </c>
      <c r="K398" s="63">
        <f t="shared" si="304"/>
        <v>0</v>
      </c>
      <c r="L398" s="61">
        <f t="shared" si="305"/>
        <v>0</v>
      </c>
      <c r="M398" s="61">
        <f t="shared" si="306"/>
        <v>2</v>
      </c>
      <c r="N398" s="61">
        <f t="shared" si="307"/>
        <v>7</v>
      </c>
      <c r="O398" s="63">
        <f t="shared" si="308"/>
        <v>0.2857142857142857</v>
      </c>
      <c r="P398" s="61">
        <f t="shared" si="309"/>
        <v>4</v>
      </c>
      <c r="Q398" s="61">
        <v>3</v>
      </c>
      <c r="R398" s="61">
        <v>7</v>
      </c>
      <c r="S398" s="63">
        <f t="shared" si="310"/>
        <v>0.42857142857142855</v>
      </c>
      <c r="T398" s="61">
        <f t="shared" si="311"/>
        <v>3</v>
      </c>
      <c r="U398" s="61">
        <f t="shared" si="312"/>
        <v>7</v>
      </c>
      <c r="V398" s="61">
        <v>1</v>
      </c>
      <c r="W398" s="61">
        <v>3</v>
      </c>
      <c r="X398" s="61">
        <v>5</v>
      </c>
      <c r="Y398" s="61">
        <f t="shared" si="301"/>
        <v>8</v>
      </c>
      <c r="Z398" s="61">
        <v>1</v>
      </c>
      <c r="AA398" s="61">
        <v>0</v>
      </c>
      <c r="AB398" s="61">
        <v>1</v>
      </c>
      <c r="AC398" s="61">
        <v>0</v>
      </c>
    </row>
    <row r="399" spans="1:29" ht="47.1" customHeight="1">
      <c r="A399" s="51">
        <f>A$15</f>
        <v>14</v>
      </c>
      <c r="B399" s="54" t="str">
        <f>B$15</f>
        <v>Osborne</v>
      </c>
      <c r="C399" s="51">
        <v>0</v>
      </c>
      <c r="D399" s="51">
        <v>0</v>
      </c>
      <c r="E399" s="51">
        <v>0</v>
      </c>
      <c r="F399" s="51">
        <v>0</v>
      </c>
      <c r="G399" s="52">
        <f t="shared" si="302"/>
        <v>0</v>
      </c>
      <c r="H399" s="51">
        <f t="shared" si="303"/>
        <v>0</v>
      </c>
      <c r="I399" s="51">
        <v>0</v>
      </c>
      <c r="J399" s="51">
        <v>0</v>
      </c>
      <c r="K399" s="52">
        <f t="shared" si="304"/>
        <v>0</v>
      </c>
      <c r="L399" s="51">
        <f t="shared" si="305"/>
        <v>0</v>
      </c>
      <c r="M399" s="51">
        <f t="shared" si="306"/>
        <v>0</v>
      </c>
      <c r="N399" s="51">
        <f t="shared" si="307"/>
        <v>0</v>
      </c>
      <c r="O399" s="52">
        <f t="shared" si="308"/>
        <v>0</v>
      </c>
      <c r="P399" s="51">
        <f t="shared" si="309"/>
        <v>0</v>
      </c>
      <c r="Q399" s="51">
        <v>0</v>
      </c>
      <c r="R399" s="51">
        <v>0</v>
      </c>
      <c r="S399" s="52">
        <f t="shared" si="310"/>
        <v>0</v>
      </c>
      <c r="T399" s="51">
        <f t="shared" si="311"/>
        <v>0</v>
      </c>
      <c r="U399" s="51">
        <f t="shared" si="312"/>
        <v>0</v>
      </c>
      <c r="V399" s="51">
        <v>0</v>
      </c>
      <c r="W399" s="51">
        <v>0</v>
      </c>
      <c r="X399" s="51">
        <v>0</v>
      </c>
      <c r="Y399" s="51">
        <f t="shared" si="301"/>
        <v>0</v>
      </c>
      <c r="Z399" s="51">
        <v>0</v>
      </c>
      <c r="AA399" s="51">
        <v>0</v>
      </c>
      <c r="AB399" s="51">
        <v>0</v>
      </c>
      <c r="AC399" s="51">
        <v>0</v>
      </c>
    </row>
    <row r="400" spans="1:29" ht="47.1" customHeight="1">
      <c r="A400" s="61">
        <f>A$16</f>
        <v>11</v>
      </c>
      <c r="B400" s="62" t="str">
        <f>B$16</f>
        <v>Papler</v>
      </c>
      <c r="C400" s="61">
        <v>1</v>
      </c>
      <c r="D400" s="61">
        <v>2</v>
      </c>
      <c r="E400" s="61">
        <v>7</v>
      </c>
      <c r="F400" s="61">
        <v>13</v>
      </c>
      <c r="G400" s="63">
        <f t="shared" si="302"/>
        <v>0.53846153846153844</v>
      </c>
      <c r="H400" s="61">
        <f t="shared" si="303"/>
        <v>14</v>
      </c>
      <c r="I400" s="61">
        <v>0</v>
      </c>
      <c r="J400" s="61">
        <v>0</v>
      </c>
      <c r="K400" s="63">
        <f t="shared" si="304"/>
        <v>0</v>
      </c>
      <c r="L400" s="61">
        <f t="shared" si="305"/>
        <v>0</v>
      </c>
      <c r="M400" s="61">
        <f t="shared" si="306"/>
        <v>7</v>
      </c>
      <c r="N400" s="61">
        <f t="shared" si="307"/>
        <v>13</v>
      </c>
      <c r="O400" s="63">
        <f t="shared" si="308"/>
        <v>0.53846153846153844</v>
      </c>
      <c r="P400" s="61">
        <f t="shared" si="309"/>
        <v>14</v>
      </c>
      <c r="Q400" s="61">
        <v>2</v>
      </c>
      <c r="R400" s="61">
        <v>2</v>
      </c>
      <c r="S400" s="63">
        <f t="shared" si="310"/>
        <v>1</v>
      </c>
      <c r="T400" s="61">
        <f t="shared" si="311"/>
        <v>2</v>
      </c>
      <c r="U400" s="61">
        <f t="shared" si="312"/>
        <v>16</v>
      </c>
      <c r="V400" s="61">
        <v>0</v>
      </c>
      <c r="W400" s="61">
        <v>4</v>
      </c>
      <c r="X400" s="61">
        <v>2</v>
      </c>
      <c r="Y400" s="61">
        <f t="shared" si="301"/>
        <v>6</v>
      </c>
      <c r="Z400" s="61">
        <v>4</v>
      </c>
      <c r="AA400" s="61">
        <v>3</v>
      </c>
      <c r="AB400" s="61">
        <v>0</v>
      </c>
      <c r="AC400" s="61">
        <v>0</v>
      </c>
    </row>
    <row r="401" spans="1:29" ht="47.1" customHeight="1">
      <c r="A401" s="51">
        <f>A$17</f>
        <v>35</v>
      </c>
      <c r="B401" s="54" t="str">
        <f>B$17</f>
        <v>Pistana</v>
      </c>
      <c r="C401" s="51">
        <v>1</v>
      </c>
      <c r="D401" s="51">
        <v>0</v>
      </c>
      <c r="E401" s="51">
        <v>0</v>
      </c>
      <c r="F401" s="51">
        <v>0</v>
      </c>
      <c r="G401" s="52">
        <f t="shared" si="302"/>
        <v>0</v>
      </c>
      <c r="H401" s="51">
        <f t="shared" si="303"/>
        <v>0</v>
      </c>
      <c r="I401" s="51">
        <v>0</v>
      </c>
      <c r="J401" s="51">
        <v>0</v>
      </c>
      <c r="K401" s="52">
        <f t="shared" si="304"/>
        <v>0</v>
      </c>
      <c r="L401" s="51">
        <f t="shared" si="305"/>
        <v>0</v>
      </c>
      <c r="M401" s="51">
        <f t="shared" si="306"/>
        <v>0</v>
      </c>
      <c r="N401" s="51">
        <f t="shared" si="307"/>
        <v>0</v>
      </c>
      <c r="O401" s="52">
        <f t="shared" si="308"/>
        <v>0</v>
      </c>
      <c r="P401" s="51">
        <f t="shared" si="309"/>
        <v>0</v>
      </c>
      <c r="Q401" s="51">
        <v>0</v>
      </c>
      <c r="R401" s="51">
        <v>0</v>
      </c>
      <c r="S401" s="52">
        <f t="shared" si="310"/>
        <v>0</v>
      </c>
      <c r="T401" s="51">
        <f t="shared" si="311"/>
        <v>0</v>
      </c>
      <c r="U401" s="51">
        <f t="shared" si="312"/>
        <v>0</v>
      </c>
      <c r="V401" s="51">
        <v>0</v>
      </c>
      <c r="W401" s="51">
        <v>0</v>
      </c>
      <c r="X401" s="51">
        <v>0</v>
      </c>
      <c r="Y401" s="51">
        <f t="shared" si="301"/>
        <v>0</v>
      </c>
      <c r="Z401" s="51">
        <v>0</v>
      </c>
      <c r="AA401" s="51">
        <v>0</v>
      </c>
      <c r="AB401" s="51">
        <v>0</v>
      </c>
      <c r="AC401" s="51">
        <v>0</v>
      </c>
    </row>
    <row r="402" spans="1:29" ht="47.1" customHeight="1">
      <c r="A402" s="61">
        <f>A$18</f>
        <v>21</v>
      </c>
      <c r="B402" s="62" t="str">
        <f>B$18</f>
        <v>Snoek</v>
      </c>
      <c r="C402" s="61">
        <v>1</v>
      </c>
      <c r="D402" s="61">
        <v>4</v>
      </c>
      <c r="E402" s="61">
        <v>3</v>
      </c>
      <c r="F402" s="61">
        <v>4</v>
      </c>
      <c r="G402" s="63">
        <f t="shared" si="302"/>
        <v>0.75</v>
      </c>
      <c r="H402" s="61">
        <f t="shared" si="303"/>
        <v>6</v>
      </c>
      <c r="I402" s="61">
        <v>0</v>
      </c>
      <c r="J402" s="61">
        <v>0</v>
      </c>
      <c r="K402" s="63">
        <f t="shared" si="304"/>
        <v>0</v>
      </c>
      <c r="L402" s="61">
        <f t="shared" si="305"/>
        <v>0</v>
      </c>
      <c r="M402" s="61">
        <f t="shared" si="306"/>
        <v>3</v>
      </c>
      <c r="N402" s="61">
        <f t="shared" si="307"/>
        <v>4</v>
      </c>
      <c r="O402" s="63">
        <f t="shared" si="308"/>
        <v>0.75</v>
      </c>
      <c r="P402" s="61">
        <f t="shared" si="309"/>
        <v>6</v>
      </c>
      <c r="Q402" s="61">
        <v>2</v>
      </c>
      <c r="R402" s="61">
        <v>3</v>
      </c>
      <c r="S402" s="63">
        <f t="shared" si="310"/>
        <v>0.66666666666666663</v>
      </c>
      <c r="T402" s="61">
        <f t="shared" si="311"/>
        <v>2</v>
      </c>
      <c r="U402" s="61">
        <f t="shared" si="312"/>
        <v>8</v>
      </c>
      <c r="V402" s="61">
        <v>1</v>
      </c>
      <c r="W402" s="61">
        <v>0</v>
      </c>
      <c r="X402" s="61">
        <v>4</v>
      </c>
      <c r="Y402" s="61">
        <f t="shared" si="301"/>
        <v>4</v>
      </c>
      <c r="Z402" s="61">
        <v>1</v>
      </c>
      <c r="AA402" s="61">
        <v>2</v>
      </c>
      <c r="AB402" s="61">
        <v>0</v>
      </c>
      <c r="AC402" s="61">
        <v>0</v>
      </c>
    </row>
    <row r="403" spans="1:29" ht="47.1" customHeight="1">
      <c r="A403" s="51">
        <f>A$19</f>
        <v>5</v>
      </c>
      <c r="B403" s="54" t="str">
        <f>B$19</f>
        <v>Stolar</v>
      </c>
      <c r="C403" s="51">
        <v>1</v>
      </c>
      <c r="D403" s="51">
        <v>0</v>
      </c>
      <c r="E403" s="51">
        <v>0</v>
      </c>
      <c r="F403" s="51">
        <v>1</v>
      </c>
      <c r="G403" s="52">
        <f t="shared" si="302"/>
        <v>0</v>
      </c>
      <c r="H403" s="51">
        <f t="shared" si="303"/>
        <v>0</v>
      </c>
      <c r="I403" s="51">
        <v>0</v>
      </c>
      <c r="J403" s="51">
        <v>0</v>
      </c>
      <c r="K403" s="52">
        <f t="shared" si="304"/>
        <v>0</v>
      </c>
      <c r="L403" s="51">
        <f t="shared" si="305"/>
        <v>0</v>
      </c>
      <c r="M403" s="51">
        <f t="shared" si="306"/>
        <v>0</v>
      </c>
      <c r="N403" s="51">
        <f t="shared" si="307"/>
        <v>1</v>
      </c>
      <c r="O403" s="52">
        <f t="shared" si="308"/>
        <v>0</v>
      </c>
      <c r="P403" s="51">
        <f t="shared" si="309"/>
        <v>0</v>
      </c>
      <c r="Q403" s="51">
        <v>0</v>
      </c>
      <c r="R403" s="51">
        <v>0</v>
      </c>
      <c r="S403" s="52">
        <f t="shared" si="310"/>
        <v>0</v>
      </c>
      <c r="T403" s="51">
        <f t="shared" si="311"/>
        <v>0</v>
      </c>
      <c r="U403" s="51">
        <f t="shared" si="312"/>
        <v>0</v>
      </c>
      <c r="V403" s="51">
        <v>0</v>
      </c>
      <c r="W403" s="51">
        <v>0</v>
      </c>
      <c r="X403" s="51">
        <v>0</v>
      </c>
      <c r="Y403" s="51">
        <f t="shared" si="301"/>
        <v>0</v>
      </c>
      <c r="Z403" s="51">
        <v>0</v>
      </c>
      <c r="AA403" s="51">
        <v>0</v>
      </c>
      <c r="AB403" s="51">
        <v>0</v>
      </c>
      <c r="AC403" s="51">
        <v>0</v>
      </c>
    </row>
    <row r="404" spans="1:29" ht="47.1" customHeight="1">
      <c r="A404" s="61">
        <f>A$20</f>
        <v>23</v>
      </c>
      <c r="B404" s="62" t="str">
        <f>B$20</f>
        <v>Woodbeck</v>
      </c>
      <c r="C404" s="61">
        <v>1</v>
      </c>
      <c r="D404" s="61">
        <v>3</v>
      </c>
      <c r="E404" s="61">
        <v>4</v>
      </c>
      <c r="F404" s="61">
        <v>7</v>
      </c>
      <c r="G404" s="63">
        <f t="shared" si="302"/>
        <v>0.5714285714285714</v>
      </c>
      <c r="H404" s="61">
        <f t="shared" si="303"/>
        <v>8</v>
      </c>
      <c r="I404" s="61">
        <v>0</v>
      </c>
      <c r="J404" s="61">
        <v>0</v>
      </c>
      <c r="K404" s="63">
        <f t="shared" si="304"/>
        <v>0</v>
      </c>
      <c r="L404" s="61">
        <f t="shared" si="305"/>
        <v>0</v>
      </c>
      <c r="M404" s="61">
        <f t="shared" si="306"/>
        <v>4</v>
      </c>
      <c r="N404" s="61">
        <f t="shared" si="307"/>
        <v>7</v>
      </c>
      <c r="O404" s="63">
        <f t="shared" si="308"/>
        <v>0.5714285714285714</v>
      </c>
      <c r="P404" s="61">
        <f t="shared" si="309"/>
        <v>8</v>
      </c>
      <c r="Q404" s="61">
        <v>4</v>
      </c>
      <c r="R404" s="61">
        <v>5</v>
      </c>
      <c r="S404" s="63">
        <f t="shared" si="310"/>
        <v>0.8</v>
      </c>
      <c r="T404" s="61">
        <f t="shared" si="311"/>
        <v>4</v>
      </c>
      <c r="U404" s="61">
        <f t="shared" si="312"/>
        <v>12</v>
      </c>
      <c r="V404" s="61">
        <v>5</v>
      </c>
      <c r="W404" s="61">
        <v>1</v>
      </c>
      <c r="X404" s="61">
        <v>5</v>
      </c>
      <c r="Y404" s="61">
        <f t="shared" si="301"/>
        <v>6</v>
      </c>
      <c r="Z404" s="61">
        <v>4</v>
      </c>
      <c r="AA404" s="61">
        <v>2</v>
      </c>
      <c r="AB404" s="61">
        <v>1</v>
      </c>
      <c r="AC404" s="61">
        <v>0</v>
      </c>
    </row>
    <row r="405" spans="1:29" ht="47.1" customHeight="1">
      <c r="A405" s="51">
        <f>A$21</f>
        <v>14</v>
      </c>
      <c r="B405" s="51" t="str">
        <f>B$21</f>
        <v>Zutanis</v>
      </c>
      <c r="C405" s="51">
        <v>0</v>
      </c>
      <c r="D405" s="51">
        <v>0</v>
      </c>
      <c r="E405" s="51">
        <v>0</v>
      </c>
      <c r="F405" s="51">
        <v>0</v>
      </c>
      <c r="G405" s="52">
        <f t="shared" si="302"/>
        <v>0</v>
      </c>
      <c r="H405" s="51">
        <f t="shared" si="303"/>
        <v>0</v>
      </c>
      <c r="I405" s="51">
        <v>0</v>
      </c>
      <c r="J405" s="51">
        <v>0</v>
      </c>
      <c r="K405" s="52">
        <f t="shared" si="304"/>
        <v>0</v>
      </c>
      <c r="L405" s="51">
        <f t="shared" si="305"/>
        <v>0</v>
      </c>
      <c r="M405" s="51">
        <f t="shared" si="306"/>
        <v>0</v>
      </c>
      <c r="N405" s="51">
        <f t="shared" si="307"/>
        <v>0</v>
      </c>
      <c r="O405" s="52">
        <f t="shared" si="308"/>
        <v>0</v>
      </c>
      <c r="P405" s="51">
        <f t="shared" si="309"/>
        <v>0</v>
      </c>
      <c r="Q405" s="51">
        <v>0</v>
      </c>
      <c r="R405" s="51">
        <v>0</v>
      </c>
      <c r="S405" s="52">
        <f t="shared" si="310"/>
        <v>0</v>
      </c>
      <c r="T405" s="51">
        <f t="shared" si="311"/>
        <v>0</v>
      </c>
      <c r="U405" s="51">
        <f t="shared" si="312"/>
        <v>0</v>
      </c>
      <c r="V405" s="51">
        <v>0</v>
      </c>
      <c r="W405" s="51">
        <v>0</v>
      </c>
      <c r="X405" s="51">
        <v>0</v>
      </c>
      <c r="Y405" s="51">
        <f t="shared" si="301"/>
        <v>0</v>
      </c>
      <c r="Z405" s="51">
        <v>0</v>
      </c>
      <c r="AA405" s="51">
        <v>0</v>
      </c>
      <c r="AB405" s="51">
        <v>0</v>
      </c>
      <c r="AC405" s="51">
        <v>0</v>
      </c>
    </row>
    <row r="406" spans="1:29" ht="47.1" customHeight="1">
      <c r="A406" s="65"/>
      <c r="B406" s="131" t="s">
        <v>63</v>
      </c>
      <c r="C406" s="61">
        <f>SUM(C391:C405)</f>
        <v>11</v>
      </c>
      <c r="D406" s="61">
        <f>SUM(D391:D405)</f>
        <v>23</v>
      </c>
      <c r="E406" s="61">
        <f>SUM(E391:E405)</f>
        <v>20</v>
      </c>
      <c r="F406" s="61">
        <f>SUM(F391:F405)</f>
        <v>45</v>
      </c>
      <c r="G406" s="63">
        <f t="shared" si="302"/>
        <v>0.44444444444444442</v>
      </c>
      <c r="H406" s="61">
        <f>SUM(H391:H405)</f>
        <v>40</v>
      </c>
      <c r="I406" s="61">
        <f>SUM(I391:I405)</f>
        <v>2</v>
      </c>
      <c r="J406" s="61">
        <f>SUM(J391:J405)</f>
        <v>5</v>
      </c>
      <c r="K406" s="63">
        <f>IF(J406&gt;0,I406/J406,0)</f>
        <v>0.4</v>
      </c>
      <c r="L406" s="61">
        <f>SUM(L391:L405)</f>
        <v>6</v>
      </c>
      <c r="M406" s="61">
        <f>SUM(M391:M405)</f>
        <v>22</v>
      </c>
      <c r="N406" s="61">
        <f>SUM(N391:N405)</f>
        <v>50</v>
      </c>
      <c r="O406" s="63">
        <f>IF(N406&gt;0,M406/N406,0)</f>
        <v>0.44</v>
      </c>
      <c r="P406" s="61">
        <f>SUM(P391:P405)</f>
        <v>46</v>
      </c>
      <c r="Q406" s="61">
        <f>SUM(Q391:Q405)</f>
        <v>20</v>
      </c>
      <c r="R406" s="61">
        <f>SUM(R391:R405)</f>
        <v>28</v>
      </c>
      <c r="S406" s="63">
        <f t="shared" si="310"/>
        <v>0.7142857142857143</v>
      </c>
      <c r="T406" s="61">
        <f>SUM(T391:T405)</f>
        <v>20</v>
      </c>
      <c r="U406" s="61">
        <f>SUM(U391:U405)</f>
        <v>66</v>
      </c>
      <c r="V406" s="61">
        <f>SUM(V391:V405)</f>
        <v>7</v>
      </c>
      <c r="W406" s="61">
        <f>SUM(W391:W405)</f>
        <v>10</v>
      </c>
      <c r="X406" s="61">
        <f>SUM(X391:X405)</f>
        <v>29</v>
      </c>
      <c r="Y406" s="61">
        <f>SUM(Y391:Y405)</f>
        <v>39</v>
      </c>
      <c r="Z406" s="61">
        <f>SUM(Z391:Z405)</f>
        <v>11</v>
      </c>
      <c r="AA406" s="61">
        <f>SUM(AA391:AA405)</f>
        <v>10</v>
      </c>
      <c r="AB406" s="61">
        <f>SUM(AB391:AB405)</f>
        <v>4</v>
      </c>
      <c r="AC406" s="61">
        <f>SUM(AC391:AC405)</f>
        <v>0</v>
      </c>
    </row>
    <row r="408" spans="1:29" ht="57">
      <c r="O408" s="56" t="str">
        <f>O$2</f>
        <v xml:space="preserve">2011-12 Lakeland Eagle Jr. Varsity Game Totals    </v>
      </c>
    </row>
    <row r="409" spans="1:29" ht="23.25">
      <c r="O409" s="47" t="s">
        <v>110</v>
      </c>
    </row>
    <row r="413" spans="1:29" ht="47.1" customHeight="1">
      <c r="A413" s="49" t="s">
        <v>0</v>
      </c>
      <c r="B413" s="49" t="s">
        <v>1</v>
      </c>
      <c r="C413" s="49"/>
      <c r="D413" s="49" t="s">
        <v>5</v>
      </c>
      <c r="E413" s="49" t="s">
        <v>6</v>
      </c>
      <c r="F413" s="49" t="s">
        <v>7</v>
      </c>
      <c r="G413" s="55" t="s">
        <v>13</v>
      </c>
      <c r="H413" s="50" t="s">
        <v>15</v>
      </c>
      <c r="I413" s="50" t="s">
        <v>28</v>
      </c>
      <c r="J413" s="50" t="s">
        <v>29</v>
      </c>
      <c r="K413" s="50" t="s">
        <v>27</v>
      </c>
      <c r="L413" s="50" t="s">
        <v>30</v>
      </c>
      <c r="M413" s="50" t="s">
        <v>35</v>
      </c>
      <c r="N413" s="50" t="s">
        <v>36</v>
      </c>
      <c r="O413" s="50" t="s">
        <v>37</v>
      </c>
      <c r="P413" s="50" t="s">
        <v>38</v>
      </c>
      <c r="Q413" s="49" t="s">
        <v>9</v>
      </c>
      <c r="R413" s="49" t="s">
        <v>8</v>
      </c>
      <c r="S413" s="55" t="s">
        <v>14</v>
      </c>
      <c r="T413" s="50" t="s">
        <v>16</v>
      </c>
      <c r="U413" s="50" t="s">
        <v>17</v>
      </c>
      <c r="V413" s="49" t="s">
        <v>43</v>
      </c>
      <c r="W413" s="50" t="s">
        <v>39</v>
      </c>
      <c r="X413" s="50" t="s">
        <v>40</v>
      </c>
      <c r="Y413" s="50" t="s">
        <v>41</v>
      </c>
      <c r="Z413" s="49" t="s">
        <v>10</v>
      </c>
      <c r="AA413" s="49" t="s">
        <v>11</v>
      </c>
      <c r="AB413" s="49" t="s">
        <v>12</v>
      </c>
      <c r="AC413" s="49" t="s">
        <v>42</v>
      </c>
    </row>
    <row r="414" spans="1:29" ht="47.1" customHeight="1">
      <c r="A414" s="51">
        <f>A$7</f>
        <v>4</v>
      </c>
      <c r="B414" s="54" t="str">
        <f>B$7</f>
        <v>Brotherton</v>
      </c>
      <c r="C414" s="51">
        <v>1</v>
      </c>
      <c r="D414" s="51">
        <v>2</v>
      </c>
      <c r="E414" s="51">
        <v>1</v>
      </c>
      <c r="F414" s="51">
        <v>3</v>
      </c>
      <c r="G414" s="52">
        <f>IF(F414&gt;0,E414/F414,0)</f>
        <v>0.33333333333333331</v>
      </c>
      <c r="H414" s="51">
        <f>E414*2</f>
        <v>2</v>
      </c>
      <c r="I414" s="51">
        <v>1</v>
      </c>
      <c r="J414" s="51">
        <v>1</v>
      </c>
      <c r="K414" s="52">
        <f>IF(J414&gt;0,I414/J414,0)</f>
        <v>1</v>
      </c>
      <c r="L414" s="51">
        <f>I414*3</f>
        <v>3</v>
      </c>
      <c r="M414" s="51">
        <f>E414+I414</f>
        <v>2</v>
      </c>
      <c r="N414" s="51">
        <f>F414+J414</f>
        <v>4</v>
      </c>
      <c r="O414" s="52">
        <f>IF(N414&gt;0,M414/N414,0)</f>
        <v>0.5</v>
      </c>
      <c r="P414" s="51">
        <f>L414+H414</f>
        <v>5</v>
      </c>
      <c r="Q414" s="51">
        <v>1</v>
      </c>
      <c r="R414" s="51">
        <v>2</v>
      </c>
      <c r="S414" s="52">
        <f>IF(R414&gt;0,Q414/R414,0)</f>
        <v>0.5</v>
      </c>
      <c r="T414" s="51">
        <f>Q414</f>
        <v>1</v>
      </c>
      <c r="U414" s="51">
        <f>H414+T414+L414</f>
        <v>6</v>
      </c>
      <c r="V414" s="51">
        <v>0</v>
      </c>
      <c r="W414" s="51">
        <v>0</v>
      </c>
      <c r="X414" s="51">
        <v>1</v>
      </c>
      <c r="Y414" s="51">
        <f t="shared" ref="Y414:Y428" si="313">W414+X414</f>
        <v>1</v>
      </c>
      <c r="Z414" s="51">
        <v>1</v>
      </c>
      <c r="AA414" s="51">
        <v>1</v>
      </c>
      <c r="AB414" s="51">
        <v>0</v>
      </c>
      <c r="AC414" s="51">
        <v>0</v>
      </c>
    </row>
    <row r="415" spans="1:29" ht="47.1" customHeight="1">
      <c r="A415" s="61">
        <f>A$8</f>
        <v>44</v>
      </c>
      <c r="B415" s="62" t="str">
        <f>B$8</f>
        <v>Brown</v>
      </c>
      <c r="C415" s="61">
        <v>0</v>
      </c>
      <c r="D415" s="61">
        <v>0</v>
      </c>
      <c r="E415" s="61">
        <v>0</v>
      </c>
      <c r="F415" s="61">
        <v>0</v>
      </c>
      <c r="G415" s="63">
        <f t="shared" ref="G415:G429" si="314">IF(F415&gt;0,E415/F415,0)</f>
        <v>0</v>
      </c>
      <c r="H415" s="61">
        <f t="shared" ref="H415:H428" si="315">E415*2</f>
        <v>0</v>
      </c>
      <c r="I415" s="61">
        <v>0</v>
      </c>
      <c r="J415" s="61">
        <v>0</v>
      </c>
      <c r="K415" s="63">
        <f t="shared" ref="K415:K428" si="316">IF(J415&gt;0,I415/J415,0)</f>
        <v>0</v>
      </c>
      <c r="L415" s="61">
        <f t="shared" ref="L415:L428" si="317">I415*3</f>
        <v>0</v>
      </c>
      <c r="M415" s="61">
        <f t="shared" ref="M415:M428" si="318">E415+I415</f>
        <v>0</v>
      </c>
      <c r="N415" s="61">
        <f t="shared" ref="N415:N428" si="319">F415+J415</f>
        <v>0</v>
      </c>
      <c r="O415" s="63">
        <f t="shared" ref="O415:O428" si="320">IF(N415&gt;0,M415/N415,0)</f>
        <v>0</v>
      </c>
      <c r="P415" s="61">
        <f t="shared" ref="P415:P428" si="321">L415+H415</f>
        <v>0</v>
      </c>
      <c r="Q415" s="61">
        <v>0</v>
      </c>
      <c r="R415" s="61">
        <v>0</v>
      </c>
      <c r="S415" s="63">
        <f t="shared" ref="S415:S429" si="322">IF(R415&gt;0,Q415/R415,0)</f>
        <v>0</v>
      </c>
      <c r="T415" s="61">
        <f t="shared" ref="T415:T428" si="323">Q415</f>
        <v>0</v>
      </c>
      <c r="U415" s="61">
        <f t="shared" ref="U415:U428" si="324">H415+T415+L415</f>
        <v>0</v>
      </c>
      <c r="V415" s="61">
        <v>0</v>
      </c>
      <c r="W415" s="61">
        <v>0</v>
      </c>
      <c r="X415" s="61">
        <v>0</v>
      </c>
      <c r="Y415" s="61">
        <f t="shared" si="313"/>
        <v>0</v>
      </c>
      <c r="Z415" s="61">
        <v>0</v>
      </c>
      <c r="AA415" s="61">
        <v>0</v>
      </c>
      <c r="AB415" s="61">
        <v>0</v>
      </c>
      <c r="AC415" s="61">
        <v>0</v>
      </c>
    </row>
    <row r="416" spans="1:29" ht="47.1" customHeight="1">
      <c r="A416" s="51">
        <f>A$9</f>
        <v>25</v>
      </c>
      <c r="B416" s="54" t="str">
        <f>B$9</f>
        <v>Ells</v>
      </c>
      <c r="C416" s="51">
        <v>0</v>
      </c>
      <c r="D416" s="51">
        <v>0</v>
      </c>
      <c r="E416" s="51">
        <v>0</v>
      </c>
      <c r="F416" s="51">
        <v>0</v>
      </c>
      <c r="G416" s="52">
        <f t="shared" si="314"/>
        <v>0</v>
      </c>
      <c r="H416" s="51">
        <f t="shared" si="315"/>
        <v>0</v>
      </c>
      <c r="I416" s="51">
        <v>0</v>
      </c>
      <c r="J416" s="51">
        <v>0</v>
      </c>
      <c r="K416" s="52">
        <f t="shared" si="316"/>
        <v>0</v>
      </c>
      <c r="L416" s="51">
        <f t="shared" si="317"/>
        <v>0</v>
      </c>
      <c r="M416" s="51">
        <f t="shared" si="318"/>
        <v>0</v>
      </c>
      <c r="N416" s="51">
        <f t="shared" si="319"/>
        <v>0</v>
      </c>
      <c r="O416" s="52">
        <f t="shared" si="320"/>
        <v>0</v>
      </c>
      <c r="P416" s="51">
        <f t="shared" si="321"/>
        <v>0</v>
      </c>
      <c r="Q416" s="51">
        <v>0</v>
      </c>
      <c r="R416" s="51">
        <v>0</v>
      </c>
      <c r="S416" s="52">
        <f t="shared" si="322"/>
        <v>0</v>
      </c>
      <c r="T416" s="51">
        <f t="shared" si="323"/>
        <v>0</v>
      </c>
      <c r="U416" s="51">
        <f t="shared" si="324"/>
        <v>0</v>
      </c>
      <c r="V416" s="51">
        <v>0</v>
      </c>
      <c r="W416" s="51">
        <v>0</v>
      </c>
      <c r="X416" s="51">
        <v>0</v>
      </c>
      <c r="Y416" s="51">
        <f t="shared" si="313"/>
        <v>0</v>
      </c>
      <c r="Z416" s="51">
        <v>0</v>
      </c>
      <c r="AA416" s="51">
        <v>0</v>
      </c>
      <c r="AB416" s="51">
        <v>0</v>
      </c>
      <c r="AC416" s="51">
        <v>0</v>
      </c>
    </row>
    <row r="417" spans="1:29" ht="47.1" customHeight="1">
      <c r="A417" s="61">
        <f>A$10</f>
        <v>3</v>
      </c>
      <c r="B417" s="62" t="str">
        <f>B$10</f>
        <v>Fekaris</v>
      </c>
      <c r="C417" s="61">
        <v>1</v>
      </c>
      <c r="D417" s="61">
        <v>0</v>
      </c>
      <c r="E417" s="61">
        <v>0</v>
      </c>
      <c r="F417" s="61">
        <v>0</v>
      </c>
      <c r="G417" s="63">
        <f t="shared" si="314"/>
        <v>0</v>
      </c>
      <c r="H417" s="61">
        <f t="shared" si="315"/>
        <v>0</v>
      </c>
      <c r="I417" s="61">
        <v>0</v>
      </c>
      <c r="J417" s="61">
        <v>0</v>
      </c>
      <c r="K417" s="63">
        <f t="shared" si="316"/>
        <v>0</v>
      </c>
      <c r="L417" s="61">
        <f t="shared" si="317"/>
        <v>0</v>
      </c>
      <c r="M417" s="61">
        <f t="shared" si="318"/>
        <v>0</v>
      </c>
      <c r="N417" s="61">
        <f t="shared" si="319"/>
        <v>0</v>
      </c>
      <c r="O417" s="63">
        <f t="shared" si="320"/>
        <v>0</v>
      </c>
      <c r="P417" s="61">
        <f t="shared" si="321"/>
        <v>0</v>
      </c>
      <c r="Q417" s="61">
        <v>1</v>
      </c>
      <c r="R417" s="61">
        <v>2</v>
      </c>
      <c r="S417" s="63">
        <f t="shared" si="322"/>
        <v>0.5</v>
      </c>
      <c r="T417" s="61">
        <f t="shared" si="323"/>
        <v>1</v>
      </c>
      <c r="U417" s="61">
        <f t="shared" si="324"/>
        <v>1</v>
      </c>
      <c r="V417" s="61">
        <v>0</v>
      </c>
      <c r="W417" s="61">
        <v>0</v>
      </c>
      <c r="X417" s="61">
        <v>0</v>
      </c>
      <c r="Y417" s="61">
        <f t="shared" si="313"/>
        <v>0</v>
      </c>
      <c r="Z417" s="61">
        <v>0</v>
      </c>
      <c r="AA417" s="61">
        <v>0</v>
      </c>
      <c r="AB417" s="61">
        <v>0</v>
      </c>
      <c r="AC417" s="61">
        <v>0</v>
      </c>
    </row>
    <row r="418" spans="1:29" ht="47.1" customHeight="1">
      <c r="A418" s="51">
        <f>A$11</f>
        <v>53</v>
      </c>
      <c r="B418" s="54" t="str">
        <f>B$11</f>
        <v>Jespersen</v>
      </c>
      <c r="C418" s="51">
        <v>1</v>
      </c>
      <c r="D418" s="51">
        <v>2</v>
      </c>
      <c r="E418" s="51">
        <v>3</v>
      </c>
      <c r="F418" s="51">
        <v>7</v>
      </c>
      <c r="G418" s="52">
        <f t="shared" si="314"/>
        <v>0.42857142857142855</v>
      </c>
      <c r="H418" s="51">
        <f t="shared" si="315"/>
        <v>6</v>
      </c>
      <c r="I418" s="51">
        <v>0</v>
      </c>
      <c r="J418" s="51">
        <v>0</v>
      </c>
      <c r="K418" s="52">
        <f t="shared" si="316"/>
        <v>0</v>
      </c>
      <c r="L418" s="51">
        <f t="shared" si="317"/>
        <v>0</v>
      </c>
      <c r="M418" s="51">
        <f t="shared" si="318"/>
        <v>3</v>
      </c>
      <c r="N418" s="51">
        <f t="shared" si="319"/>
        <v>7</v>
      </c>
      <c r="O418" s="52">
        <f t="shared" si="320"/>
        <v>0.42857142857142855</v>
      </c>
      <c r="P418" s="51">
        <f t="shared" si="321"/>
        <v>6</v>
      </c>
      <c r="Q418" s="51">
        <v>0</v>
      </c>
      <c r="R418" s="51">
        <v>0</v>
      </c>
      <c r="S418" s="52">
        <f t="shared" si="322"/>
        <v>0</v>
      </c>
      <c r="T418" s="51">
        <f t="shared" si="323"/>
        <v>0</v>
      </c>
      <c r="U418" s="51">
        <f t="shared" si="324"/>
        <v>6</v>
      </c>
      <c r="V418" s="51">
        <v>0</v>
      </c>
      <c r="W418" s="51">
        <v>0</v>
      </c>
      <c r="X418" s="51">
        <v>5</v>
      </c>
      <c r="Y418" s="51">
        <f t="shared" si="313"/>
        <v>5</v>
      </c>
      <c r="Z418" s="51">
        <v>1</v>
      </c>
      <c r="AA418" s="51">
        <v>1</v>
      </c>
      <c r="AB418" s="51">
        <v>0</v>
      </c>
      <c r="AC418" s="51">
        <v>0</v>
      </c>
    </row>
    <row r="419" spans="1:29" ht="47.1" customHeight="1">
      <c r="A419" s="61">
        <f>A$12</f>
        <v>31</v>
      </c>
      <c r="B419" s="62" t="str">
        <f>B$12</f>
        <v>Kleckner</v>
      </c>
      <c r="C419" s="61">
        <v>1</v>
      </c>
      <c r="D419" s="61">
        <v>4</v>
      </c>
      <c r="E419" s="61">
        <v>2</v>
      </c>
      <c r="F419" s="61">
        <v>4</v>
      </c>
      <c r="G419" s="63">
        <f t="shared" si="314"/>
        <v>0.5</v>
      </c>
      <c r="H419" s="61">
        <f t="shared" si="315"/>
        <v>4</v>
      </c>
      <c r="I419" s="61">
        <v>0</v>
      </c>
      <c r="J419" s="61">
        <v>0</v>
      </c>
      <c r="K419" s="63">
        <f t="shared" si="316"/>
        <v>0</v>
      </c>
      <c r="L419" s="61">
        <f t="shared" si="317"/>
        <v>0</v>
      </c>
      <c r="M419" s="61">
        <f t="shared" si="318"/>
        <v>2</v>
      </c>
      <c r="N419" s="61">
        <f t="shared" si="319"/>
        <v>4</v>
      </c>
      <c r="O419" s="63">
        <f t="shared" si="320"/>
        <v>0.5</v>
      </c>
      <c r="P419" s="61">
        <f t="shared" si="321"/>
        <v>4</v>
      </c>
      <c r="Q419" s="61">
        <v>0</v>
      </c>
      <c r="R419" s="61">
        <v>0</v>
      </c>
      <c r="S419" s="63">
        <f t="shared" si="322"/>
        <v>0</v>
      </c>
      <c r="T419" s="61">
        <f t="shared" si="323"/>
        <v>0</v>
      </c>
      <c r="U419" s="61">
        <f t="shared" si="324"/>
        <v>4</v>
      </c>
      <c r="V419" s="61">
        <v>0</v>
      </c>
      <c r="W419" s="61">
        <v>2</v>
      </c>
      <c r="X419" s="61">
        <v>6</v>
      </c>
      <c r="Y419" s="61">
        <f t="shared" si="313"/>
        <v>8</v>
      </c>
      <c r="Z419" s="61">
        <v>3</v>
      </c>
      <c r="AA419" s="61">
        <v>0</v>
      </c>
      <c r="AB419" s="61">
        <v>1</v>
      </c>
      <c r="AC419" s="61">
        <v>0</v>
      </c>
    </row>
    <row r="420" spans="1:29" ht="47.1" customHeight="1">
      <c r="A420" s="51">
        <f>A$13</f>
        <v>1</v>
      </c>
      <c r="B420" s="54" t="str">
        <f>B$13</f>
        <v>Lonergan</v>
      </c>
      <c r="C420" s="51">
        <v>0</v>
      </c>
      <c r="D420" s="51">
        <v>0</v>
      </c>
      <c r="E420" s="51">
        <v>0</v>
      </c>
      <c r="F420" s="51">
        <v>0</v>
      </c>
      <c r="G420" s="52">
        <f t="shared" si="314"/>
        <v>0</v>
      </c>
      <c r="H420" s="51">
        <f t="shared" si="315"/>
        <v>0</v>
      </c>
      <c r="I420" s="51">
        <v>0</v>
      </c>
      <c r="J420" s="51">
        <v>0</v>
      </c>
      <c r="K420" s="52">
        <f t="shared" si="316"/>
        <v>0</v>
      </c>
      <c r="L420" s="51">
        <f t="shared" si="317"/>
        <v>0</v>
      </c>
      <c r="M420" s="51">
        <f t="shared" si="318"/>
        <v>0</v>
      </c>
      <c r="N420" s="51">
        <f t="shared" si="319"/>
        <v>0</v>
      </c>
      <c r="O420" s="52">
        <f t="shared" si="320"/>
        <v>0</v>
      </c>
      <c r="P420" s="51">
        <f t="shared" si="321"/>
        <v>0</v>
      </c>
      <c r="Q420" s="51">
        <v>0</v>
      </c>
      <c r="R420" s="51">
        <v>0</v>
      </c>
      <c r="S420" s="52">
        <f t="shared" si="322"/>
        <v>0</v>
      </c>
      <c r="T420" s="51">
        <f t="shared" si="323"/>
        <v>0</v>
      </c>
      <c r="U420" s="51">
        <f t="shared" si="324"/>
        <v>0</v>
      </c>
      <c r="V420" s="51">
        <v>0</v>
      </c>
      <c r="W420" s="51">
        <v>0</v>
      </c>
      <c r="X420" s="51">
        <v>0</v>
      </c>
      <c r="Y420" s="51">
        <f t="shared" si="313"/>
        <v>0</v>
      </c>
      <c r="Z420" s="51">
        <v>0</v>
      </c>
      <c r="AA420" s="51">
        <v>0</v>
      </c>
      <c r="AB420" s="51">
        <v>0</v>
      </c>
      <c r="AC420" s="51">
        <v>0</v>
      </c>
    </row>
    <row r="421" spans="1:29" ht="47.1" customHeight="1">
      <c r="A421" s="61">
        <f>A$14</f>
        <v>25</v>
      </c>
      <c r="B421" s="62" t="str">
        <f>B$14</f>
        <v>Menzel</v>
      </c>
      <c r="C421" s="61">
        <v>1</v>
      </c>
      <c r="D421" s="61">
        <v>0</v>
      </c>
      <c r="E421" s="61">
        <v>2</v>
      </c>
      <c r="F421" s="61">
        <v>6</v>
      </c>
      <c r="G421" s="63">
        <f t="shared" si="314"/>
        <v>0.33333333333333331</v>
      </c>
      <c r="H421" s="61">
        <f t="shared" si="315"/>
        <v>4</v>
      </c>
      <c r="I421" s="61">
        <v>0</v>
      </c>
      <c r="J421" s="61">
        <v>0</v>
      </c>
      <c r="K421" s="63">
        <f t="shared" si="316"/>
        <v>0</v>
      </c>
      <c r="L421" s="61">
        <f t="shared" si="317"/>
        <v>0</v>
      </c>
      <c r="M421" s="61">
        <f t="shared" si="318"/>
        <v>2</v>
      </c>
      <c r="N421" s="61">
        <f t="shared" si="319"/>
        <v>6</v>
      </c>
      <c r="O421" s="63">
        <f t="shared" si="320"/>
        <v>0.33333333333333331</v>
      </c>
      <c r="P421" s="61">
        <f t="shared" si="321"/>
        <v>4</v>
      </c>
      <c r="Q421" s="61">
        <v>0</v>
      </c>
      <c r="R421" s="61">
        <v>0</v>
      </c>
      <c r="S421" s="63">
        <f t="shared" si="322"/>
        <v>0</v>
      </c>
      <c r="T421" s="61">
        <f t="shared" si="323"/>
        <v>0</v>
      </c>
      <c r="U421" s="61">
        <f t="shared" si="324"/>
        <v>4</v>
      </c>
      <c r="V421" s="61">
        <v>0</v>
      </c>
      <c r="W421" s="61">
        <v>2</v>
      </c>
      <c r="X421" s="61">
        <v>1</v>
      </c>
      <c r="Y421" s="61">
        <f t="shared" si="313"/>
        <v>3</v>
      </c>
      <c r="Z421" s="61">
        <v>1</v>
      </c>
      <c r="AA421" s="61">
        <v>0</v>
      </c>
      <c r="AB421" s="61">
        <v>0</v>
      </c>
      <c r="AC421" s="61">
        <v>0</v>
      </c>
    </row>
    <row r="422" spans="1:29" ht="47.1" customHeight="1">
      <c r="A422" s="51">
        <f>A$15</f>
        <v>14</v>
      </c>
      <c r="B422" s="54" t="str">
        <f>B$15</f>
        <v>Osborne</v>
      </c>
      <c r="C422" s="51">
        <v>0</v>
      </c>
      <c r="D422" s="51">
        <v>0</v>
      </c>
      <c r="E422" s="51">
        <v>0</v>
      </c>
      <c r="F422" s="51">
        <v>0</v>
      </c>
      <c r="G422" s="52">
        <f t="shared" si="314"/>
        <v>0</v>
      </c>
      <c r="H422" s="51">
        <f t="shared" si="315"/>
        <v>0</v>
      </c>
      <c r="I422" s="51">
        <v>0</v>
      </c>
      <c r="J422" s="51">
        <v>0</v>
      </c>
      <c r="K422" s="52">
        <f t="shared" si="316"/>
        <v>0</v>
      </c>
      <c r="L422" s="51">
        <f t="shared" si="317"/>
        <v>0</v>
      </c>
      <c r="M422" s="51">
        <f t="shared" si="318"/>
        <v>0</v>
      </c>
      <c r="N422" s="51">
        <f t="shared" si="319"/>
        <v>0</v>
      </c>
      <c r="O422" s="52">
        <f t="shared" si="320"/>
        <v>0</v>
      </c>
      <c r="P422" s="51">
        <f t="shared" si="321"/>
        <v>0</v>
      </c>
      <c r="Q422" s="51">
        <v>0</v>
      </c>
      <c r="R422" s="51">
        <v>0</v>
      </c>
      <c r="S422" s="52">
        <f t="shared" si="322"/>
        <v>0</v>
      </c>
      <c r="T422" s="51">
        <f t="shared" si="323"/>
        <v>0</v>
      </c>
      <c r="U422" s="51">
        <f t="shared" si="324"/>
        <v>0</v>
      </c>
      <c r="V422" s="51">
        <v>0</v>
      </c>
      <c r="W422" s="51">
        <v>0</v>
      </c>
      <c r="X422" s="51">
        <v>0</v>
      </c>
      <c r="Y422" s="51">
        <f t="shared" si="313"/>
        <v>0</v>
      </c>
      <c r="Z422" s="51">
        <v>0</v>
      </c>
      <c r="AA422" s="51">
        <v>0</v>
      </c>
      <c r="AB422" s="51">
        <v>0</v>
      </c>
      <c r="AC422" s="51">
        <v>0</v>
      </c>
    </row>
    <row r="423" spans="1:29" ht="47.1" customHeight="1">
      <c r="A423" s="61">
        <f>A$16</f>
        <v>11</v>
      </c>
      <c r="B423" s="62" t="str">
        <f>B$16</f>
        <v>Papler</v>
      </c>
      <c r="C423" s="61">
        <v>1</v>
      </c>
      <c r="D423" s="61">
        <v>2</v>
      </c>
      <c r="E423" s="61">
        <v>4</v>
      </c>
      <c r="F423" s="61">
        <v>4</v>
      </c>
      <c r="G423" s="63">
        <f t="shared" si="314"/>
        <v>1</v>
      </c>
      <c r="H423" s="61">
        <f t="shared" si="315"/>
        <v>8</v>
      </c>
      <c r="I423" s="61">
        <v>1</v>
      </c>
      <c r="J423" s="61">
        <v>2</v>
      </c>
      <c r="K423" s="63">
        <f t="shared" si="316"/>
        <v>0.5</v>
      </c>
      <c r="L423" s="61">
        <f t="shared" si="317"/>
        <v>3</v>
      </c>
      <c r="M423" s="61">
        <f t="shared" si="318"/>
        <v>5</v>
      </c>
      <c r="N423" s="61">
        <f t="shared" si="319"/>
        <v>6</v>
      </c>
      <c r="O423" s="63">
        <f t="shared" si="320"/>
        <v>0.83333333333333337</v>
      </c>
      <c r="P423" s="61">
        <f t="shared" si="321"/>
        <v>11</v>
      </c>
      <c r="Q423" s="61">
        <v>0</v>
      </c>
      <c r="R423" s="61">
        <v>0</v>
      </c>
      <c r="S423" s="63">
        <f t="shared" si="322"/>
        <v>0</v>
      </c>
      <c r="T423" s="61">
        <f t="shared" si="323"/>
        <v>0</v>
      </c>
      <c r="U423" s="61">
        <f t="shared" si="324"/>
        <v>11</v>
      </c>
      <c r="V423" s="61">
        <v>0</v>
      </c>
      <c r="W423" s="61">
        <v>0</v>
      </c>
      <c r="X423" s="61">
        <v>5</v>
      </c>
      <c r="Y423" s="61">
        <f t="shared" si="313"/>
        <v>5</v>
      </c>
      <c r="Z423" s="61">
        <v>1</v>
      </c>
      <c r="AA423" s="61">
        <v>3</v>
      </c>
      <c r="AB423" s="61">
        <v>0</v>
      </c>
      <c r="AC423" s="61">
        <v>0</v>
      </c>
    </row>
    <row r="424" spans="1:29" ht="47.1" customHeight="1">
      <c r="A424" s="51">
        <f>A$17</f>
        <v>35</v>
      </c>
      <c r="B424" s="54" t="str">
        <f>B$17</f>
        <v>Pistana</v>
      </c>
      <c r="C424" s="51">
        <v>1</v>
      </c>
      <c r="D424" s="51">
        <v>2</v>
      </c>
      <c r="E424" s="51">
        <v>1</v>
      </c>
      <c r="F424" s="51">
        <v>1</v>
      </c>
      <c r="G424" s="52">
        <f t="shared" si="314"/>
        <v>1</v>
      </c>
      <c r="H424" s="51">
        <f t="shared" si="315"/>
        <v>2</v>
      </c>
      <c r="I424" s="51">
        <v>1</v>
      </c>
      <c r="J424" s="51">
        <v>1</v>
      </c>
      <c r="K424" s="52">
        <f t="shared" si="316"/>
        <v>1</v>
      </c>
      <c r="L424" s="51">
        <f t="shared" si="317"/>
        <v>3</v>
      </c>
      <c r="M424" s="51">
        <f t="shared" si="318"/>
        <v>2</v>
      </c>
      <c r="N424" s="51">
        <f t="shared" si="319"/>
        <v>2</v>
      </c>
      <c r="O424" s="52">
        <f t="shared" si="320"/>
        <v>1</v>
      </c>
      <c r="P424" s="51">
        <f t="shared" si="321"/>
        <v>5</v>
      </c>
      <c r="Q424" s="51">
        <v>0</v>
      </c>
      <c r="R424" s="51">
        <v>0</v>
      </c>
      <c r="S424" s="52">
        <f t="shared" si="322"/>
        <v>0</v>
      </c>
      <c r="T424" s="51">
        <f t="shared" si="323"/>
        <v>0</v>
      </c>
      <c r="U424" s="51">
        <f t="shared" si="324"/>
        <v>5</v>
      </c>
      <c r="V424" s="51">
        <v>0</v>
      </c>
      <c r="W424" s="51">
        <v>1</v>
      </c>
      <c r="X424" s="51">
        <v>1</v>
      </c>
      <c r="Y424" s="51">
        <f t="shared" si="313"/>
        <v>2</v>
      </c>
      <c r="Z424" s="51">
        <v>0</v>
      </c>
      <c r="AA424" s="51">
        <v>0</v>
      </c>
      <c r="AB424" s="51">
        <v>0</v>
      </c>
      <c r="AC424" s="51">
        <v>0</v>
      </c>
    </row>
    <row r="425" spans="1:29" ht="47.1" customHeight="1">
      <c r="A425" s="61">
        <f>A$18</f>
        <v>21</v>
      </c>
      <c r="B425" s="62" t="str">
        <f>B$18</f>
        <v>Snoek</v>
      </c>
      <c r="C425" s="61">
        <v>1</v>
      </c>
      <c r="D425" s="61">
        <v>2</v>
      </c>
      <c r="E425" s="61">
        <v>4</v>
      </c>
      <c r="F425" s="61">
        <v>7</v>
      </c>
      <c r="G425" s="63">
        <f t="shared" si="314"/>
        <v>0.5714285714285714</v>
      </c>
      <c r="H425" s="61">
        <f t="shared" si="315"/>
        <v>8</v>
      </c>
      <c r="I425" s="61">
        <v>1</v>
      </c>
      <c r="J425" s="61">
        <v>2</v>
      </c>
      <c r="K425" s="63">
        <f t="shared" si="316"/>
        <v>0.5</v>
      </c>
      <c r="L425" s="61">
        <f t="shared" si="317"/>
        <v>3</v>
      </c>
      <c r="M425" s="61">
        <f t="shared" si="318"/>
        <v>5</v>
      </c>
      <c r="N425" s="61">
        <f t="shared" si="319"/>
        <v>9</v>
      </c>
      <c r="O425" s="63">
        <f t="shared" si="320"/>
        <v>0.55555555555555558</v>
      </c>
      <c r="P425" s="61">
        <f t="shared" si="321"/>
        <v>11</v>
      </c>
      <c r="Q425" s="61">
        <v>3</v>
      </c>
      <c r="R425" s="61">
        <v>4</v>
      </c>
      <c r="S425" s="63">
        <f t="shared" si="322"/>
        <v>0.75</v>
      </c>
      <c r="T425" s="61">
        <f t="shared" si="323"/>
        <v>3</v>
      </c>
      <c r="U425" s="61">
        <f t="shared" si="324"/>
        <v>14</v>
      </c>
      <c r="V425" s="61">
        <v>0</v>
      </c>
      <c r="W425" s="61">
        <v>1</v>
      </c>
      <c r="X425" s="61">
        <v>2</v>
      </c>
      <c r="Y425" s="61">
        <f t="shared" si="313"/>
        <v>3</v>
      </c>
      <c r="Z425" s="61">
        <v>1</v>
      </c>
      <c r="AA425" s="61">
        <v>3</v>
      </c>
      <c r="AB425" s="61">
        <v>0</v>
      </c>
      <c r="AC425" s="61">
        <v>0</v>
      </c>
    </row>
    <row r="426" spans="1:29" ht="47.1" customHeight="1">
      <c r="A426" s="51">
        <f>A$19</f>
        <v>5</v>
      </c>
      <c r="B426" s="54" t="str">
        <f>B$19</f>
        <v>Stolar</v>
      </c>
      <c r="C426" s="51">
        <v>1</v>
      </c>
      <c r="D426" s="51">
        <v>1</v>
      </c>
      <c r="E426" s="51">
        <v>1</v>
      </c>
      <c r="F426" s="51">
        <v>3</v>
      </c>
      <c r="G426" s="52">
        <f t="shared" si="314"/>
        <v>0.33333333333333331</v>
      </c>
      <c r="H426" s="51">
        <f t="shared" si="315"/>
        <v>2</v>
      </c>
      <c r="I426" s="51">
        <v>0</v>
      </c>
      <c r="J426" s="51">
        <v>2</v>
      </c>
      <c r="K426" s="52">
        <f t="shared" si="316"/>
        <v>0</v>
      </c>
      <c r="L426" s="51">
        <f t="shared" si="317"/>
        <v>0</v>
      </c>
      <c r="M426" s="51">
        <f t="shared" si="318"/>
        <v>1</v>
      </c>
      <c r="N426" s="51">
        <f t="shared" si="319"/>
        <v>5</v>
      </c>
      <c r="O426" s="52">
        <f t="shared" si="320"/>
        <v>0.2</v>
      </c>
      <c r="P426" s="51">
        <f t="shared" si="321"/>
        <v>2</v>
      </c>
      <c r="Q426" s="51">
        <v>3</v>
      </c>
      <c r="R426" s="51">
        <v>4</v>
      </c>
      <c r="S426" s="52">
        <f t="shared" si="322"/>
        <v>0.75</v>
      </c>
      <c r="T426" s="51">
        <f t="shared" si="323"/>
        <v>3</v>
      </c>
      <c r="U426" s="51">
        <f t="shared" si="324"/>
        <v>5</v>
      </c>
      <c r="V426" s="51">
        <v>0</v>
      </c>
      <c r="W426" s="51">
        <v>0</v>
      </c>
      <c r="X426" s="51">
        <v>4</v>
      </c>
      <c r="Y426" s="51">
        <f t="shared" si="313"/>
        <v>4</v>
      </c>
      <c r="Z426" s="51">
        <v>2</v>
      </c>
      <c r="AA426" s="51">
        <v>1</v>
      </c>
      <c r="AB426" s="51">
        <v>0</v>
      </c>
      <c r="AC426" s="51">
        <v>0</v>
      </c>
    </row>
    <row r="427" spans="1:29" ht="47.1" customHeight="1">
      <c r="A427" s="61">
        <f>A$20</f>
        <v>23</v>
      </c>
      <c r="B427" s="62" t="str">
        <f>B$20</f>
        <v>Woodbeck</v>
      </c>
      <c r="C427" s="61">
        <v>1</v>
      </c>
      <c r="D427" s="61">
        <v>4</v>
      </c>
      <c r="E427" s="61">
        <v>4</v>
      </c>
      <c r="F427" s="61">
        <v>4</v>
      </c>
      <c r="G427" s="63">
        <f t="shared" si="314"/>
        <v>1</v>
      </c>
      <c r="H427" s="61">
        <f t="shared" si="315"/>
        <v>8</v>
      </c>
      <c r="I427" s="61">
        <v>0</v>
      </c>
      <c r="J427" s="61">
        <v>0</v>
      </c>
      <c r="K427" s="63">
        <f t="shared" si="316"/>
        <v>0</v>
      </c>
      <c r="L427" s="61">
        <f t="shared" si="317"/>
        <v>0</v>
      </c>
      <c r="M427" s="61">
        <f t="shared" si="318"/>
        <v>4</v>
      </c>
      <c r="N427" s="61">
        <f t="shared" si="319"/>
        <v>4</v>
      </c>
      <c r="O427" s="63">
        <f t="shared" si="320"/>
        <v>1</v>
      </c>
      <c r="P427" s="61">
        <f t="shared" si="321"/>
        <v>8</v>
      </c>
      <c r="Q427" s="61">
        <v>0</v>
      </c>
      <c r="R427" s="61">
        <v>0</v>
      </c>
      <c r="S427" s="63">
        <f t="shared" si="322"/>
        <v>0</v>
      </c>
      <c r="T427" s="61">
        <f t="shared" si="323"/>
        <v>0</v>
      </c>
      <c r="U427" s="61">
        <f t="shared" si="324"/>
        <v>8</v>
      </c>
      <c r="V427" s="61">
        <v>0</v>
      </c>
      <c r="W427" s="61">
        <v>1</v>
      </c>
      <c r="X427" s="61">
        <v>0</v>
      </c>
      <c r="Y427" s="61">
        <f t="shared" si="313"/>
        <v>1</v>
      </c>
      <c r="Z427" s="61">
        <v>1</v>
      </c>
      <c r="AA427" s="61">
        <v>1</v>
      </c>
      <c r="AB427" s="61">
        <v>0</v>
      </c>
      <c r="AC427" s="61">
        <v>0</v>
      </c>
    </row>
    <row r="428" spans="1:29" ht="47.1" customHeight="1">
      <c r="A428" s="51">
        <f>A$21</f>
        <v>14</v>
      </c>
      <c r="B428" s="51" t="str">
        <f>B$21</f>
        <v>Zutanis</v>
      </c>
      <c r="C428" s="51">
        <v>1</v>
      </c>
      <c r="D428" s="51">
        <v>0</v>
      </c>
      <c r="E428" s="51">
        <v>1</v>
      </c>
      <c r="F428" s="51">
        <v>4</v>
      </c>
      <c r="G428" s="52">
        <f t="shared" si="314"/>
        <v>0.25</v>
      </c>
      <c r="H428" s="51">
        <f t="shared" si="315"/>
        <v>2</v>
      </c>
      <c r="I428" s="51">
        <v>0</v>
      </c>
      <c r="J428" s="51">
        <v>0</v>
      </c>
      <c r="K428" s="52">
        <f t="shared" si="316"/>
        <v>0</v>
      </c>
      <c r="L428" s="51">
        <f t="shared" si="317"/>
        <v>0</v>
      </c>
      <c r="M428" s="51">
        <f t="shared" si="318"/>
        <v>1</v>
      </c>
      <c r="N428" s="51">
        <f t="shared" si="319"/>
        <v>4</v>
      </c>
      <c r="O428" s="52">
        <f t="shared" si="320"/>
        <v>0.25</v>
      </c>
      <c r="P428" s="51">
        <f t="shared" si="321"/>
        <v>2</v>
      </c>
      <c r="Q428" s="51">
        <v>0</v>
      </c>
      <c r="R428" s="51">
        <v>2</v>
      </c>
      <c r="S428" s="52">
        <f t="shared" si="322"/>
        <v>0</v>
      </c>
      <c r="T428" s="51">
        <f t="shared" si="323"/>
        <v>0</v>
      </c>
      <c r="U428" s="51">
        <f t="shared" si="324"/>
        <v>2</v>
      </c>
      <c r="V428" s="51">
        <v>0</v>
      </c>
      <c r="W428" s="51">
        <v>0</v>
      </c>
      <c r="X428" s="51">
        <v>0</v>
      </c>
      <c r="Y428" s="51">
        <f t="shared" si="313"/>
        <v>0</v>
      </c>
      <c r="Z428" s="51">
        <v>0</v>
      </c>
      <c r="AA428" s="51">
        <v>0</v>
      </c>
      <c r="AB428" s="51">
        <v>0</v>
      </c>
      <c r="AC428" s="51">
        <v>0</v>
      </c>
    </row>
    <row r="429" spans="1:29" ht="47.1" customHeight="1">
      <c r="A429" s="65"/>
      <c r="B429" s="131" t="s">
        <v>63</v>
      </c>
      <c r="C429" s="61">
        <f>SUM(C414:C428)</f>
        <v>11</v>
      </c>
      <c r="D429" s="61">
        <f>SUM(D414:D428)</f>
        <v>19</v>
      </c>
      <c r="E429" s="61">
        <f>SUM(E414:E428)</f>
        <v>23</v>
      </c>
      <c r="F429" s="61">
        <f>SUM(F414:F428)</f>
        <v>43</v>
      </c>
      <c r="G429" s="63">
        <f t="shared" si="314"/>
        <v>0.53488372093023251</v>
      </c>
      <c r="H429" s="61">
        <f>SUM(H414:H428)</f>
        <v>46</v>
      </c>
      <c r="I429" s="61">
        <f>SUM(I414:I428)</f>
        <v>4</v>
      </c>
      <c r="J429" s="61">
        <f>SUM(J414:J428)</f>
        <v>8</v>
      </c>
      <c r="K429" s="63">
        <f>IF(J429&gt;0,I429/J429,0)</f>
        <v>0.5</v>
      </c>
      <c r="L429" s="61">
        <f>SUM(L414:L428)</f>
        <v>12</v>
      </c>
      <c r="M429" s="61">
        <f>SUM(M414:M428)</f>
        <v>27</v>
      </c>
      <c r="N429" s="61">
        <f>SUM(N414:N428)</f>
        <v>51</v>
      </c>
      <c r="O429" s="63">
        <f>IF(N429&gt;0,M429/N429,0)</f>
        <v>0.52941176470588236</v>
      </c>
      <c r="P429" s="61">
        <f>SUM(P414:P428)</f>
        <v>58</v>
      </c>
      <c r="Q429" s="61">
        <f>SUM(Q414:Q428)</f>
        <v>8</v>
      </c>
      <c r="R429" s="61">
        <f>SUM(R414:R428)</f>
        <v>14</v>
      </c>
      <c r="S429" s="63">
        <f t="shared" si="322"/>
        <v>0.5714285714285714</v>
      </c>
      <c r="T429" s="61">
        <f>SUM(T414:T428)</f>
        <v>8</v>
      </c>
      <c r="U429" s="61">
        <f>SUM(U414:U428)</f>
        <v>66</v>
      </c>
      <c r="V429" s="61">
        <f>SUM(V414:V428)</f>
        <v>0</v>
      </c>
      <c r="W429" s="61">
        <f>SUM(W414:W428)</f>
        <v>7</v>
      </c>
      <c r="X429" s="61">
        <f>SUM(X414:X428)</f>
        <v>25</v>
      </c>
      <c r="Y429" s="61">
        <f>SUM(Y414:Y428)</f>
        <v>32</v>
      </c>
      <c r="Z429" s="61">
        <f>SUM(Z414:Z428)</f>
        <v>11</v>
      </c>
      <c r="AA429" s="61">
        <f>SUM(AA414:AA428)</f>
        <v>10</v>
      </c>
      <c r="AB429" s="61">
        <f>SUM(AB414:AB428)</f>
        <v>1</v>
      </c>
      <c r="AC429" s="61">
        <f>SUM(AC414:AC428)</f>
        <v>0</v>
      </c>
    </row>
    <row r="431" spans="1:29" ht="57">
      <c r="O431" s="56" t="str">
        <f>O$2</f>
        <v xml:space="preserve">2011-12 Lakeland Eagle Jr. Varsity Game Totals    </v>
      </c>
    </row>
    <row r="432" spans="1:29" ht="23.25">
      <c r="O432" s="47" t="s">
        <v>103</v>
      </c>
    </row>
    <row r="436" spans="1:29" ht="47.1" customHeight="1">
      <c r="A436" s="49" t="s">
        <v>0</v>
      </c>
      <c r="B436" s="49" t="s">
        <v>1</v>
      </c>
      <c r="C436" s="49"/>
      <c r="D436" s="49" t="s">
        <v>5</v>
      </c>
      <c r="E436" s="49" t="s">
        <v>6</v>
      </c>
      <c r="F436" s="49" t="s">
        <v>7</v>
      </c>
      <c r="G436" s="55" t="s">
        <v>13</v>
      </c>
      <c r="H436" s="50" t="s">
        <v>15</v>
      </c>
      <c r="I436" s="50" t="s">
        <v>28</v>
      </c>
      <c r="J436" s="50" t="s">
        <v>29</v>
      </c>
      <c r="K436" s="50" t="s">
        <v>27</v>
      </c>
      <c r="L436" s="50" t="s">
        <v>30</v>
      </c>
      <c r="M436" s="50" t="s">
        <v>35</v>
      </c>
      <c r="N436" s="50" t="s">
        <v>36</v>
      </c>
      <c r="O436" s="50" t="s">
        <v>37</v>
      </c>
      <c r="P436" s="50" t="s">
        <v>38</v>
      </c>
      <c r="Q436" s="49" t="s">
        <v>9</v>
      </c>
      <c r="R436" s="49" t="s">
        <v>8</v>
      </c>
      <c r="S436" s="55" t="s">
        <v>14</v>
      </c>
      <c r="T436" s="50" t="s">
        <v>16</v>
      </c>
      <c r="U436" s="50" t="s">
        <v>17</v>
      </c>
      <c r="V436" s="49" t="s">
        <v>43</v>
      </c>
      <c r="W436" s="50" t="s">
        <v>39</v>
      </c>
      <c r="X436" s="50" t="s">
        <v>40</v>
      </c>
      <c r="Y436" s="50" t="s">
        <v>41</v>
      </c>
      <c r="Z436" s="49" t="s">
        <v>10</v>
      </c>
      <c r="AA436" s="49" t="s">
        <v>11</v>
      </c>
      <c r="AB436" s="49" t="s">
        <v>12</v>
      </c>
      <c r="AC436" s="49" t="s">
        <v>42</v>
      </c>
    </row>
    <row r="437" spans="1:29" ht="47.1" customHeight="1">
      <c r="A437" s="51">
        <f>A$7</f>
        <v>4</v>
      </c>
      <c r="B437" s="54" t="str">
        <f>B$7</f>
        <v>Brotherton</v>
      </c>
      <c r="C437" s="51">
        <v>0</v>
      </c>
      <c r="D437" s="51">
        <v>0</v>
      </c>
      <c r="E437" s="51">
        <v>0</v>
      </c>
      <c r="F437" s="51">
        <v>0</v>
      </c>
      <c r="G437" s="52">
        <f>IF(F437&gt;0,E437/F437,0)</f>
        <v>0</v>
      </c>
      <c r="H437" s="51">
        <f>E437*2</f>
        <v>0</v>
      </c>
      <c r="I437" s="51">
        <v>0</v>
      </c>
      <c r="J437" s="51">
        <v>0</v>
      </c>
      <c r="K437" s="52">
        <f>IF(J437&gt;0,I437/J437,0)</f>
        <v>0</v>
      </c>
      <c r="L437" s="51">
        <f>I437*3</f>
        <v>0</v>
      </c>
      <c r="M437" s="51">
        <f>E437+I437</f>
        <v>0</v>
      </c>
      <c r="N437" s="51">
        <f>F437+J437</f>
        <v>0</v>
      </c>
      <c r="O437" s="52">
        <f>IF(N437&gt;0,M437/N437,0)</f>
        <v>0</v>
      </c>
      <c r="P437" s="51">
        <f>L437+H437</f>
        <v>0</v>
      </c>
      <c r="Q437" s="51">
        <v>0</v>
      </c>
      <c r="R437" s="51">
        <v>0</v>
      </c>
      <c r="S437" s="52">
        <f>IF(R437&gt;0,Q437/R437,0)</f>
        <v>0</v>
      </c>
      <c r="T437" s="51">
        <f>Q437</f>
        <v>0</v>
      </c>
      <c r="U437" s="51">
        <f>H437+T437+L437</f>
        <v>0</v>
      </c>
      <c r="V437" s="51">
        <v>0</v>
      </c>
      <c r="W437" s="51">
        <v>0</v>
      </c>
      <c r="X437" s="51">
        <v>0</v>
      </c>
      <c r="Y437" s="51">
        <f t="shared" ref="Y437:Y451" si="325">W437+X437</f>
        <v>0</v>
      </c>
      <c r="Z437" s="51">
        <v>0</v>
      </c>
      <c r="AA437" s="51">
        <v>0</v>
      </c>
      <c r="AB437" s="51">
        <v>0</v>
      </c>
      <c r="AC437" s="51">
        <v>0</v>
      </c>
    </row>
    <row r="438" spans="1:29" ht="47.1" customHeight="1">
      <c r="A438" s="61">
        <f>A$8</f>
        <v>44</v>
      </c>
      <c r="B438" s="62" t="str">
        <f>B$8</f>
        <v>Brown</v>
      </c>
      <c r="C438" s="61">
        <v>0</v>
      </c>
      <c r="D438" s="61">
        <v>0</v>
      </c>
      <c r="E438" s="61">
        <v>0</v>
      </c>
      <c r="F438" s="61">
        <v>0</v>
      </c>
      <c r="G438" s="63">
        <f t="shared" ref="G438:G452" si="326">IF(F438&gt;0,E438/F438,0)</f>
        <v>0</v>
      </c>
      <c r="H438" s="61">
        <f t="shared" ref="H438:H451" si="327">E438*2</f>
        <v>0</v>
      </c>
      <c r="I438" s="61">
        <v>0</v>
      </c>
      <c r="J438" s="61">
        <v>0</v>
      </c>
      <c r="K438" s="63">
        <f t="shared" ref="K438:K451" si="328">IF(J438&gt;0,I438/J438,0)</f>
        <v>0</v>
      </c>
      <c r="L438" s="61">
        <f t="shared" ref="L438:L451" si="329">I438*3</f>
        <v>0</v>
      </c>
      <c r="M438" s="61">
        <f t="shared" ref="M438:M451" si="330">E438+I438</f>
        <v>0</v>
      </c>
      <c r="N438" s="61">
        <f t="shared" ref="N438:N451" si="331">F438+J438</f>
        <v>0</v>
      </c>
      <c r="O438" s="63">
        <f t="shared" ref="O438:O451" si="332">IF(N438&gt;0,M438/N438,0)</f>
        <v>0</v>
      </c>
      <c r="P438" s="61">
        <f t="shared" ref="P438:P451" si="333">L438+H438</f>
        <v>0</v>
      </c>
      <c r="Q438" s="61">
        <v>0</v>
      </c>
      <c r="R438" s="61">
        <v>0</v>
      </c>
      <c r="S438" s="63">
        <f t="shared" ref="S438:S452" si="334">IF(R438&gt;0,Q438/R438,0)</f>
        <v>0</v>
      </c>
      <c r="T438" s="61">
        <f t="shared" ref="T438:T451" si="335">Q438</f>
        <v>0</v>
      </c>
      <c r="U438" s="61">
        <f t="shared" ref="U438:U451" si="336">H438+T438+L438</f>
        <v>0</v>
      </c>
      <c r="V438" s="61">
        <v>0</v>
      </c>
      <c r="W438" s="61">
        <v>0</v>
      </c>
      <c r="X438" s="61">
        <v>0</v>
      </c>
      <c r="Y438" s="61">
        <f t="shared" si="325"/>
        <v>0</v>
      </c>
      <c r="Z438" s="61">
        <v>0</v>
      </c>
      <c r="AA438" s="61">
        <v>0</v>
      </c>
      <c r="AB438" s="61">
        <v>0</v>
      </c>
      <c r="AC438" s="61">
        <v>0</v>
      </c>
    </row>
    <row r="439" spans="1:29" ht="47.1" customHeight="1">
      <c r="A439" s="51">
        <f>A$9</f>
        <v>25</v>
      </c>
      <c r="B439" s="54" t="str">
        <f>B$9</f>
        <v>Ells</v>
      </c>
      <c r="C439" s="51">
        <v>0</v>
      </c>
      <c r="D439" s="51">
        <v>0</v>
      </c>
      <c r="E439" s="51">
        <v>0</v>
      </c>
      <c r="F439" s="51">
        <v>0</v>
      </c>
      <c r="G439" s="52">
        <f t="shared" si="326"/>
        <v>0</v>
      </c>
      <c r="H439" s="51">
        <f t="shared" si="327"/>
        <v>0</v>
      </c>
      <c r="I439" s="51">
        <v>0</v>
      </c>
      <c r="J439" s="51">
        <v>0</v>
      </c>
      <c r="K439" s="52">
        <f t="shared" si="328"/>
        <v>0</v>
      </c>
      <c r="L439" s="51">
        <f t="shared" si="329"/>
        <v>0</v>
      </c>
      <c r="M439" s="51">
        <f t="shared" si="330"/>
        <v>0</v>
      </c>
      <c r="N439" s="51">
        <f t="shared" si="331"/>
        <v>0</v>
      </c>
      <c r="O439" s="52">
        <f t="shared" si="332"/>
        <v>0</v>
      </c>
      <c r="P439" s="51">
        <f t="shared" si="333"/>
        <v>0</v>
      </c>
      <c r="Q439" s="51">
        <v>0</v>
      </c>
      <c r="R439" s="51">
        <v>0</v>
      </c>
      <c r="S439" s="52">
        <f t="shared" si="334"/>
        <v>0</v>
      </c>
      <c r="T439" s="51">
        <f t="shared" si="335"/>
        <v>0</v>
      </c>
      <c r="U439" s="51">
        <f t="shared" si="336"/>
        <v>0</v>
      </c>
      <c r="V439" s="51">
        <v>0</v>
      </c>
      <c r="W439" s="51">
        <v>0</v>
      </c>
      <c r="X439" s="51">
        <v>0</v>
      </c>
      <c r="Y439" s="51">
        <f t="shared" si="325"/>
        <v>0</v>
      </c>
      <c r="Z439" s="51">
        <v>0</v>
      </c>
      <c r="AA439" s="51">
        <v>0</v>
      </c>
      <c r="AB439" s="51">
        <v>0</v>
      </c>
      <c r="AC439" s="51">
        <v>0</v>
      </c>
    </row>
    <row r="440" spans="1:29" ht="47.1" customHeight="1">
      <c r="A440" s="61">
        <f>A$10</f>
        <v>3</v>
      </c>
      <c r="B440" s="62" t="str">
        <f>B$10</f>
        <v>Fekaris</v>
      </c>
      <c r="C440" s="61">
        <v>0</v>
      </c>
      <c r="D440" s="61">
        <v>0</v>
      </c>
      <c r="E440" s="61">
        <v>0</v>
      </c>
      <c r="F440" s="61">
        <v>0</v>
      </c>
      <c r="G440" s="63">
        <f t="shared" si="326"/>
        <v>0</v>
      </c>
      <c r="H440" s="61">
        <f t="shared" si="327"/>
        <v>0</v>
      </c>
      <c r="I440" s="61">
        <v>0</v>
      </c>
      <c r="J440" s="61">
        <v>0</v>
      </c>
      <c r="K440" s="63">
        <f t="shared" si="328"/>
        <v>0</v>
      </c>
      <c r="L440" s="61">
        <f t="shared" si="329"/>
        <v>0</v>
      </c>
      <c r="M440" s="61">
        <f t="shared" si="330"/>
        <v>0</v>
      </c>
      <c r="N440" s="61">
        <f t="shared" si="331"/>
        <v>0</v>
      </c>
      <c r="O440" s="63">
        <f t="shared" si="332"/>
        <v>0</v>
      </c>
      <c r="P440" s="61">
        <f t="shared" si="333"/>
        <v>0</v>
      </c>
      <c r="Q440" s="61">
        <v>0</v>
      </c>
      <c r="R440" s="61">
        <v>0</v>
      </c>
      <c r="S440" s="63">
        <f t="shared" si="334"/>
        <v>0</v>
      </c>
      <c r="T440" s="61">
        <f t="shared" si="335"/>
        <v>0</v>
      </c>
      <c r="U440" s="61">
        <f t="shared" si="336"/>
        <v>0</v>
      </c>
      <c r="V440" s="61">
        <v>0</v>
      </c>
      <c r="W440" s="61">
        <v>0</v>
      </c>
      <c r="X440" s="61">
        <v>0</v>
      </c>
      <c r="Y440" s="61">
        <f t="shared" si="325"/>
        <v>0</v>
      </c>
      <c r="Z440" s="61">
        <v>0</v>
      </c>
      <c r="AA440" s="61">
        <v>0</v>
      </c>
      <c r="AB440" s="61">
        <v>0</v>
      </c>
      <c r="AC440" s="61">
        <v>0</v>
      </c>
    </row>
    <row r="441" spans="1:29" ht="47.1" customHeight="1">
      <c r="A441" s="51">
        <f>A$11</f>
        <v>53</v>
      </c>
      <c r="B441" s="54" t="str">
        <f>B$11</f>
        <v>Jespersen</v>
      </c>
      <c r="C441" s="51">
        <v>0</v>
      </c>
      <c r="D441" s="51">
        <v>0</v>
      </c>
      <c r="E441" s="51">
        <v>0</v>
      </c>
      <c r="F441" s="51">
        <v>0</v>
      </c>
      <c r="G441" s="52">
        <f t="shared" si="326"/>
        <v>0</v>
      </c>
      <c r="H441" s="51">
        <f t="shared" si="327"/>
        <v>0</v>
      </c>
      <c r="I441" s="51">
        <v>0</v>
      </c>
      <c r="J441" s="51">
        <v>0</v>
      </c>
      <c r="K441" s="52">
        <f t="shared" si="328"/>
        <v>0</v>
      </c>
      <c r="L441" s="51">
        <f t="shared" si="329"/>
        <v>0</v>
      </c>
      <c r="M441" s="51">
        <f t="shared" si="330"/>
        <v>0</v>
      </c>
      <c r="N441" s="51">
        <f t="shared" si="331"/>
        <v>0</v>
      </c>
      <c r="O441" s="52">
        <f t="shared" si="332"/>
        <v>0</v>
      </c>
      <c r="P441" s="51">
        <f t="shared" si="333"/>
        <v>0</v>
      </c>
      <c r="Q441" s="51">
        <v>0</v>
      </c>
      <c r="R441" s="51">
        <v>0</v>
      </c>
      <c r="S441" s="52">
        <f t="shared" si="334"/>
        <v>0</v>
      </c>
      <c r="T441" s="51">
        <f t="shared" si="335"/>
        <v>0</v>
      </c>
      <c r="U441" s="51">
        <f t="shared" si="336"/>
        <v>0</v>
      </c>
      <c r="V441" s="51">
        <v>0</v>
      </c>
      <c r="W441" s="51">
        <v>0</v>
      </c>
      <c r="X441" s="51">
        <v>0</v>
      </c>
      <c r="Y441" s="51">
        <f t="shared" si="325"/>
        <v>0</v>
      </c>
      <c r="Z441" s="51">
        <v>0</v>
      </c>
      <c r="AA441" s="51">
        <v>0</v>
      </c>
      <c r="AB441" s="51">
        <v>0</v>
      </c>
      <c r="AC441" s="51">
        <v>0</v>
      </c>
    </row>
    <row r="442" spans="1:29" ht="47.1" customHeight="1">
      <c r="A442" s="61">
        <f>A$12</f>
        <v>31</v>
      </c>
      <c r="B442" s="62" t="str">
        <f>B$12</f>
        <v>Kleckner</v>
      </c>
      <c r="C442" s="61">
        <v>0</v>
      </c>
      <c r="D442" s="61">
        <v>0</v>
      </c>
      <c r="E442" s="61">
        <v>0</v>
      </c>
      <c r="F442" s="61">
        <v>0</v>
      </c>
      <c r="G442" s="63">
        <f t="shared" si="326"/>
        <v>0</v>
      </c>
      <c r="H442" s="61">
        <f t="shared" si="327"/>
        <v>0</v>
      </c>
      <c r="I442" s="61">
        <v>0</v>
      </c>
      <c r="J442" s="61">
        <v>0</v>
      </c>
      <c r="K442" s="63">
        <f t="shared" si="328"/>
        <v>0</v>
      </c>
      <c r="L442" s="61">
        <f t="shared" si="329"/>
        <v>0</v>
      </c>
      <c r="M442" s="61">
        <f t="shared" si="330"/>
        <v>0</v>
      </c>
      <c r="N442" s="61">
        <f t="shared" si="331"/>
        <v>0</v>
      </c>
      <c r="O442" s="63">
        <f t="shared" si="332"/>
        <v>0</v>
      </c>
      <c r="P442" s="61">
        <f t="shared" si="333"/>
        <v>0</v>
      </c>
      <c r="Q442" s="61">
        <v>0</v>
      </c>
      <c r="R442" s="61">
        <v>0</v>
      </c>
      <c r="S442" s="63">
        <f t="shared" si="334"/>
        <v>0</v>
      </c>
      <c r="T442" s="61">
        <f t="shared" si="335"/>
        <v>0</v>
      </c>
      <c r="U442" s="61">
        <f t="shared" si="336"/>
        <v>0</v>
      </c>
      <c r="V442" s="61">
        <v>0</v>
      </c>
      <c r="W442" s="61">
        <v>0</v>
      </c>
      <c r="X442" s="61">
        <v>0</v>
      </c>
      <c r="Y442" s="61">
        <f t="shared" si="325"/>
        <v>0</v>
      </c>
      <c r="Z442" s="61">
        <v>0</v>
      </c>
      <c r="AA442" s="61">
        <v>0</v>
      </c>
      <c r="AB442" s="61">
        <v>0</v>
      </c>
      <c r="AC442" s="61">
        <v>0</v>
      </c>
    </row>
    <row r="443" spans="1:29" ht="47.1" customHeight="1">
      <c r="A443" s="51">
        <f>A$13</f>
        <v>1</v>
      </c>
      <c r="B443" s="54" t="str">
        <f>B$13</f>
        <v>Lonergan</v>
      </c>
      <c r="C443" s="51">
        <v>0</v>
      </c>
      <c r="D443" s="51">
        <v>0</v>
      </c>
      <c r="E443" s="51">
        <v>0</v>
      </c>
      <c r="F443" s="51">
        <v>0</v>
      </c>
      <c r="G443" s="52">
        <f t="shared" si="326"/>
        <v>0</v>
      </c>
      <c r="H443" s="51">
        <f t="shared" si="327"/>
        <v>0</v>
      </c>
      <c r="I443" s="51">
        <v>0</v>
      </c>
      <c r="J443" s="51">
        <v>0</v>
      </c>
      <c r="K443" s="52">
        <f t="shared" si="328"/>
        <v>0</v>
      </c>
      <c r="L443" s="51">
        <f t="shared" si="329"/>
        <v>0</v>
      </c>
      <c r="M443" s="51">
        <f t="shared" si="330"/>
        <v>0</v>
      </c>
      <c r="N443" s="51">
        <f t="shared" si="331"/>
        <v>0</v>
      </c>
      <c r="O443" s="52">
        <f t="shared" si="332"/>
        <v>0</v>
      </c>
      <c r="P443" s="51">
        <f t="shared" si="333"/>
        <v>0</v>
      </c>
      <c r="Q443" s="51">
        <v>0</v>
      </c>
      <c r="R443" s="51">
        <v>0</v>
      </c>
      <c r="S443" s="52">
        <f t="shared" si="334"/>
        <v>0</v>
      </c>
      <c r="T443" s="51">
        <f t="shared" si="335"/>
        <v>0</v>
      </c>
      <c r="U443" s="51">
        <f t="shared" si="336"/>
        <v>0</v>
      </c>
      <c r="V443" s="51">
        <v>0</v>
      </c>
      <c r="W443" s="51">
        <v>0</v>
      </c>
      <c r="X443" s="51">
        <v>0</v>
      </c>
      <c r="Y443" s="51">
        <f t="shared" si="325"/>
        <v>0</v>
      </c>
      <c r="Z443" s="51">
        <v>0</v>
      </c>
      <c r="AA443" s="51">
        <v>0</v>
      </c>
      <c r="AB443" s="51">
        <v>0</v>
      </c>
      <c r="AC443" s="51">
        <v>0</v>
      </c>
    </row>
    <row r="444" spans="1:29" ht="47.1" customHeight="1">
      <c r="A444" s="61">
        <f>A$14</f>
        <v>25</v>
      </c>
      <c r="B444" s="62" t="str">
        <f>B$14</f>
        <v>Menzel</v>
      </c>
      <c r="C444" s="61">
        <v>0</v>
      </c>
      <c r="D444" s="61">
        <v>0</v>
      </c>
      <c r="E444" s="61">
        <v>0</v>
      </c>
      <c r="F444" s="61">
        <v>0</v>
      </c>
      <c r="G444" s="63">
        <f t="shared" si="326"/>
        <v>0</v>
      </c>
      <c r="H444" s="61">
        <f t="shared" si="327"/>
        <v>0</v>
      </c>
      <c r="I444" s="61">
        <v>0</v>
      </c>
      <c r="J444" s="61">
        <v>0</v>
      </c>
      <c r="K444" s="63">
        <f t="shared" si="328"/>
        <v>0</v>
      </c>
      <c r="L444" s="61">
        <f t="shared" si="329"/>
        <v>0</v>
      </c>
      <c r="M444" s="61">
        <f t="shared" si="330"/>
        <v>0</v>
      </c>
      <c r="N444" s="61">
        <f t="shared" si="331"/>
        <v>0</v>
      </c>
      <c r="O444" s="63">
        <f t="shared" si="332"/>
        <v>0</v>
      </c>
      <c r="P444" s="61">
        <f t="shared" si="333"/>
        <v>0</v>
      </c>
      <c r="Q444" s="61">
        <v>0</v>
      </c>
      <c r="R444" s="61">
        <v>0</v>
      </c>
      <c r="S444" s="63">
        <f t="shared" si="334"/>
        <v>0</v>
      </c>
      <c r="T444" s="61">
        <f t="shared" si="335"/>
        <v>0</v>
      </c>
      <c r="U444" s="61">
        <f t="shared" si="336"/>
        <v>0</v>
      </c>
      <c r="V444" s="61">
        <v>0</v>
      </c>
      <c r="W444" s="61">
        <v>0</v>
      </c>
      <c r="X444" s="61">
        <v>0</v>
      </c>
      <c r="Y444" s="61">
        <f t="shared" si="325"/>
        <v>0</v>
      </c>
      <c r="Z444" s="61">
        <v>0</v>
      </c>
      <c r="AA444" s="61">
        <v>0</v>
      </c>
      <c r="AB444" s="61">
        <v>0</v>
      </c>
      <c r="AC444" s="61">
        <v>0</v>
      </c>
    </row>
    <row r="445" spans="1:29" ht="47.1" customHeight="1">
      <c r="A445" s="51">
        <f>A$15</f>
        <v>14</v>
      </c>
      <c r="B445" s="54" t="str">
        <f>B$15</f>
        <v>Osborne</v>
      </c>
      <c r="C445" s="51">
        <v>0</v>
      </c>
      <c r="D445" s="51">
        <v>0</v>
      </c>
      <c r="E445" s="51">
        <v>0</v>
      </c>
      <c r="F445" s="51">
        <v>0</v>
      </c>
      <c r="G445" s="52">
        <f t="shared" si="326"/>
        <v>0</v>
      </c>
      <c r="H445" s="51">
        <f t="shared" si="327"/>
        <v>0</v>
      </c>
      <c r="I445" s="51">
        <v>0</v>
      </c>
      <c r="J445" s="51">
        <v>0</v>
      </c>
      <c r="K445" s="52">
        <f t="shared" si="328"/>
        <v>0</v>
      </c>
      <c r="L445" s="51">
        <f t="shared" si="329"/>
        <v>0</v>
      </c>
      <c r="M445" s="51">
        <f t="shared" si="330"/>
        <v>0</v>
      </c>
      <c r="N445" s="51">
        <f t="shared" si="331"/>
        <v>0</v>
      </c>
      <c r="O445" s="52">
        <f t="shared" si="332"/>
        <v>0</v>
      </c>
      <c r="P445" s="51">
        <f t="shared" si="333"/>
        <v>0</v>
      </c>
      <c r="Q445" s="51">
        <v>0</v>
      </c>
      <c r="R445" s="51">
        <v>0</v>
      </c>
      <c r="S445" s="52">
        <f t="shared" si="334"/>
        <v>0</v>
      </c>
      <c r="T445" s="51">
        <f t="shared" si="335"/>
        <v>0</v>
      </c>
      <c r="U445" s="51">
        <f t="shared" si="336"/>
        <v>0</v>
      </c>
      <c r="V445" s="51">
        <v>0</v>
      </c>
      <c r="W445" s="51">
        <v>0</v>
      </c>
      <c r="X445" s="51">
        <v>0</v>
      </c>
      <c r="Y445" s="51">
        <f t="shared" si="325"/>
        <v>0</v>
      </c>
      <c r="Z445" s="51">
        <v>0</v>
      </c>
      <c r="AA445" s="51">
        <v>0</v>
      </c>
      <c r="AB445" s="51">
        <v>0</v>
      </c>
      <c r="AC445" s="51">
        <v>0</v>
      </c>
    </row>
    <row r="446" spans="1:29" ht="47.1" customHeight="1">
      <c r="A446" s="61">
        <f>A$16</f>
        <v>11</v>
      </c>
      <c r="B446" s="62" t="str">
        <f>B$16</f>
        <v>Papler</v>
      </c>
      <c r="C446" s="61">
        <v>0</v>
      </c>
      <c r="D446" s="61">
        <v>0</v>
      </c>
      <c r="E446" s="61">
        <v>0</v>
      </c>
      <c r="F446" s="61">
        <v>0</v>
      </c>
      <c r="G446" s="63">
        <f t="shared" si="326"/>
        <v>0</v>
      </c>
      <c r="H446" s="61">
        <f t="shared" si="327"/>
        <v>0</v>
      </c>
      <c r="I446" s="61">
        <v>0</v>
      </c>
      <c r="J446" s="61">
        <v>0</v>
      </c>
      <c r="K446" s="63">
        <f t="shared" si="328"/>
        <v>0</v>
      </c>
      <c r="L446" s="61">
        <f t="shared" si="329"/>
        <v>0</v>
      </c>
      <c r="M446" s="61">
        <f t="shared" si="330"/>
        <v>0</v>
      </c>
      <c r="N446" s="61">
        <f t="shared" si="331"/>
        <v>0</v>
      </c>
      <c r="O446" s="63">
        <f t="shared" si="332"/>
        <v>0</v>
      </c>
      <c r="P446" s="61">
        <f t="shared" si="333"/>
        <v>0</v>
      </c>
      <c r="Q446" s="61">
        <v>0</v>
      </c>
      <c r="R446" s="61">
        <v>0</v>
      </c>
      <c r="S446" s="63">
        <f t="shared" si="334"/>
        <v>0</v>
      </c>
      <c r="T446" s="61">
        <f t="shared" si="335"/>
        <v>0</v>
      </c>
      <c r="U446" s="61">
        <f t="shared" si="336"/>
        <v>0</v>
      </c>
      <c r="V446" s="61">
        <v>0</v>
      </c>
      <c r="W446" s="61">
        <v>0</v>
      </c>
      <c r="X446" s="61">
        <v>0</v>
      </c>
      <c r="Y446" s="61">
        <f t="shared" si="325"/>
        <v>0</v>
      </c>
      <c r="Z446" s="61">
        <v>0</v>
      </c>
      <c r="AA446" s="61">
        <v>0</v>
      </c>
      <c r="AB446" s="61">
        <v>0</v>
      </c>
      <c r="AC446" s="61">
        <v>0</v>
      </c>
    </row>
    <row r="447" spans="1:29" ht="47.1" customHeight="1">
      <c r="A447" s="51">
        <f>A$17</f>
        <v>35</v>
      </c>
      <c r="B447" s="54" t="str">
        <f>B$17</f>
        <v>Pistana</v>
      </c>
      <c r="C447" s="51">
        <v>0</v>
      </c>
      <c r="D447" s="51">
        <v>0</v>
      </c>
      <c r="E447" s="51">
        <v>0</v>
      </c>
      <c r="F447" s="51">
        <v>0</v>
      </c>
      <c r="G447" s="52">
        <f t="shared" si="326"/>
        <v>0</v>
      </c>
      <c r="H447" s="51">
        <f t="shared" si="327"/>
        <v>0</v>
      </c>
      <c r="I447" s="51">
        <v>0</v>
      </c>
      <c r="J447" s="51">
        <v>0</v>
      </c>
      <c r="K447" s="52">
        <f t="shared" si="328"/>
        <v>0</v>
      </c>
      <c r="L447" s="51">
        <f t="shared" si="329"/>
        <v>0</v>
      </c>
      <c r="M447" s="51">
        <f t="shared" si="330"/>
        <v>0</v>
      </c>
      <c r="N447" s="51">
        <f t="shared" si="331"/>
        <v>0</v>
      </c>
      <c r="O447" s="52">
        <f t="shared" si="332"/>
        <v>0</v>
      </c>
      <c r="P447" s="51">
        <f t="shared" si="333"/>
        <v>0</v>
      </c>
      <c r="Q447" s="51">
        <v>0</v>
      </c>
      <c r="R447" s="51">
        <v>0</v>
      </c>
      <c r="S447" s="52">
        <f t="shared" si="334"/>
        <v>0</v>
      </c>
      <c r="T447" s="51">
        <f t="shared" si="335"/>
        <v>0</v>
      </c>
      <c r="U447" s="51">
        <f t="shared" si="336"/>
        <v>0</v>
      </c>
      <c r="V447" s="51">
        <v>0</v>
      </c>
      <c r="W447" s="51">
        <v>0</v>
      </c>
      <c r="X447" s="51">
        <v>0</v>
      </c>
      <c r="Y447" s="51">
        <f t="shared" si="325"/>
        <v>0</v>
      </c>
      <c r="Z447" s="51">
        <v>0</v>
      </c>
      <c r="AA447" s="51">
        <v>0</v>
      </c>
      <c r="AB447" s="51">
        <v>0</v>
      </c>
      <c r="AC447" s="51">
        <v>0</v>
      </c>
    </row>
    <row r="448" spans="1:29" ht="47.1" customHeight="1">
      <c r="A448" s="61">
        <f>A$18</f>
        <v>21</v>
      </c>
      <c r="B448" s="62" t="str">
        <f>B$18</f>
        <v>Snoek</v>
      </c>
      <c r="C448" s="61">
        <v>0</v>
      </c>
      <c r="D448" s="61">
        <v>0</v>
      </c>
      <c r="E448" s="61">
        <v>0</v>
      </c>
      <c r="F448" s="61">
        <v>0</v>
      </c>
      <c r="G448" s="63">
        <f t="shared" si="326"/>
        <v>0</v>
      </c>
      <c r="H448" s="61">
        <f t="shared" si="327"/>
        <v>0</v>
      </c>
      <c r="I448" s="61">
        <v>0</v>
      </c>
      <c r="J448" s="61">
        <v>0</v>
      </c>
      <c r="K448" s="63">
        <f t="shared" si="328"/>
        <v>0</v>
      </c>
      <c r="L448" s="61">
        <f t="shared" si="329"/>
        <v>0</v>
      </c>
      <c r="M448" s="61">
        <f t="shared" si="330"/>
        <v>0</v>
      </c>
      <c r="N448" s="61">
        <f t="shared" si="331"/>
        <v>0</v>
      </c>
      <c r="O448" s="63">
        <f t="shared" si="332"/>
        <v>0</v>
      </c>
      <c r="P448" s="61">
        <f t="shared" si="333"/>
        <v>0</v>
      </c>
      <c r="Q448" s="61">
        <v>0</v>
      </c>
      <c r="R448" s="61">
        <v>0</v>
      </c>
      <c r="S448" s="63">
        <f t="shared" si="334"/>
        <v>0</v>
      </c>
      <c r="T448" s="61">
        <f t="shared" si="335"/>
        <v>0</v>
      </c>
      <c r="U448" s="61">
        <f t="shared" si="336"/>
        <v>0</v>
      </c>
      <c r="V448" s="61">
        <v>0</v>
      </c>
      <c r="W448" s="61">
        <v>0</v>
      </c>
      <c r="X448" s="61">
        <v>0</v>
      </c>
      <c r="Y448" s="61">
        <f t="shared" si="325"/>
        <v>0</v>
      </c>
      <c r="Z448" s="61">
        <v>0</v>
      </c>
      <c r="AA448" s="61">
        <v>0</v>
      </c>
      <c r="AB448" s="61">
        <v>0</v>
      </c>
      <c r="AC448" s="61">
        <v>0</v>
      </c>
    </row>
    <row r="449" spans="1:29" ht="47.1" customHeight="1">
      <c r="A449" s="51">
        <f>A$19</f>
        <v>5</v>
      </c>
      <c r="B449" s="54" t="str">
        <f>B$19</f>
        <v>Stolar</v>
      </c>
      <c r="C449" s="51">
        <v>0</v>
      </c>
      <c r="D449" s="51">
        <v>0</v>
      </c>
      <c r="E449" s="51">
        <v>0</v>
      </c>
      <c r="F449" s="51">
        <v>0</v>
      </c>
      <c r="G449" s="52">
        <f t="shared" si="326"/>
        <v>0</v>
      </c>
      <c r="H449" s="51">
        <f t="shared" si="327"/>
        <v>0</v>
      </c>
      <c r="I449" s="51">
        <v>0</v>
      </c>
      <c r="J449" s="51">
        <v>0</v>
      </c>
      <c r="K449" s="52">
        <f t="shared" si="328"/>
        <v>0</v>
      </c>
      <c r="L449" s="51">
        <f t="shared" si="329"/>
        <v>0</v>
      </c>
      <c r="M449" s="51">
        <f t="shared" si="330"/>
        <v>0</v>
      </c>
      <c r="N449" s="51">
        <f t="shared" si="331"/>
        <v>0</v>
      </c>
      <c r="O449" s="52">
        <f t="shared" si="332"/>
        <v>0</v>
      </c>
      <c r="P449" s="51">
        <f t="shared" si="333"/>
        <v>0</v>
      </c>
      <c r="Q449" s="51">
        <v>0</v>
      </c>
      <c r="R449" s="51">
        <v>0</v>
      </c>
      <c r="S449" s="52">
        <f t="shared" si="334"/>
        <v>0</v>
      </c>
      <c r="T449" s="51">
        <f t="shared" si="335"/>
        <v>0</v>
      </c>
      <c r="U449" s="51">
        <f t="shared" si="336"/>
        <v>0</v>
      </c>
      <c r="V449" s="51">
        <v>0</v>
      </c>
      <c r="W449" s="51">
        <v>0</v>
      </c>
      <c r="X449" s="51">
        <v>0</v>
      </c>
      <c r="Y449" s="51">
        <f t="shared" si="325"/>
        <v>0</v>
      </c>
      <c r="Z449" s="51">
        <v>0</v>
      </c>
      <c r="AA449" s="51">
        <v>0</v>
      </c>
      <c r="AB449" s="51">
        <v>0</v>
      </c>
      <c r="AC449" s="51">
        <v>0</v>
      </c>
    </row>
    <row r="450" spans="1:29" ht="47.1" customHeight="1">
      <c r="A450" s="61">
        <f>A$20</f>
        <v>23</v>
      </c>
      <c r="B450" s="62" t="str">
        <f>B$20</f>
        <v>Woodbeck</v>
      </c>
      <c r="C450" s="61">
        <v>0</v>
      </c>
      <c r="D450" s="61">
        <v>0</v>
      </c>
      <c r="E450" s="61">
        <v>0</v>
      </c>
      <c r="F450" s="61">
        <v>0</v>
      </c>
      <c r="G450" s="63">
        <f t="shared" si="326"/>
        <v>0</v>
      </c>
      <c r="H450" s="61">
        <f t="shared" si="327"/>
        <v>0</v>
      </c>
      <c r="I450" s="61">
        <v>0</v>
      </c>
      <c r="J450" s="61">
        <v>0</v>
      </c>
      <c r="K450" s="63">
        <f t="shared" si="328"/>
        <v>0</v>
      </c>
      <c r="L450" s="61">
        <f t="shared" si="329"/>
        <v>0</v>
      </c>
      <c r="M450" s="61">
        <f t="shared" si="330"/>
        <v>0</v>
      </c>
      <c r="N450" s="61">
        <f t="shared" si="331"/>
        <v>0</v>
      </c>
      <c r="O450" s="63">
        <f t="shared" si="332"/>
        <v>0</v>
      </c>
      <c r="P450" s="61">
        <f t="shared" si="333"/>
        <v>0</v>
      </c>
      <c r="Q450" s="61">
        <v>0</v>
      </c>
      <c r="R450" s="61">
        <v>0</v>
      </c>
      <c r="S450" s="63">
        <f t="shared" si="334"/>
        <v>0</v>
      </c>
      <c r="T450" s="61">
        <f t="shared" si="335"/>
        <v>0</v>
      </c>
      <c r="U450" s="61">
        <f t="shared" si="336"/>
        <v>0</v>
      </c>
      <c r="V450" s="61">
        <v>0</v>
      </c>
      <c r="W450" s="61">
        <v>0</v>
      </c>
      <c r="X450" s="61">
        <v>0</v>
      </c>
      <c r="Y450" s="61">
        <f t="shared" si="325"/>
        <v>0</v>
      </c>
      <c r="Z450" s="61">
        <v>0</v>
      </c>
      <c r="AA450" s="61">
        <v>0</v>
      </c>
      <c r="AB450" s="61">
        <v>0</v>
      </c>
      <c r="AC450" s="61">
        <v>0</v>
      </c>
    </row>
    <row r="451" spans="1:29" ht="47.1" customHeight="1">
      <c r="A451" s="51">
        <f>A$21</f>
        <v>14</v>
      </c>
      <c r="B451" s="51" t="str">
        <f>B$21</f>
        <v>Zutanis</v>
      </c>
      <c r="C451" s="51">
        <v>0</v>
      </c>
      <c r="D451" s="51">
        <v>0</v>
      </c>
      <c r="E451" s="51">
        <v>0</v>
      </c>
      <c r="F451" s="51">
        <v>0</v>
      </c>
      <c r="G451" s="52">
        <f t="shared" si="326"/>
        <v>0</v>
      </c>
      <c r="H451" s="51">
        <f t="shared" si="327"/>
        <v>0</v>
      </c>
      <c r="I451" s="51">
        <v>0</v>
      </c>
      <c r="J451" s="51">
        <v>0</v>
      </c>
      <c r="K451" s="52">
        <f t="shared" si="328"/>
        <v>0</v>
      </c>
      <c r="L451" s="51">
        <f t="shared" si="329"/>
        <v>0</v>
      </c>
      <c r="M451" s="51">
        <f t="shared" si="330"/>
        <v>0</v>
      </c>
      <c r="N451" s="51">
        <f t="shared" si="331"/>
        <v>0</v>
      </c>
      <c r="O451" s="52">
        <f t="shared" si="332"/>
        <v>0</v>
      </c>
      <c r="P451" s="51">
        <f t="shared" si="333"/>
        <v>0</v>
      </c>
      <c r="Q451" s="51">
        <v>0</v>
      </c>
      <c r="R451" s="51">
        <v>0</v>
      </c>
      <c r="S451" s="52">
        <f t="shared" si="334"/>
        <v>0</v>
      </c>
      <c r="T451" s="51">
        <f t="shared" si="335"/>
        <v>0</v>
      </c>
      <c r="U451" s="51">
        <f t="shared" si="336"/>
        <v>0</v>
      </c>
      <c r="V451" s="51">
        <v>0</v>
      </c>
      <c r="W451" s="51">
        <v>0</v>
      </c>
      <c r="X451" s="51">
        <v>0</v>
      </c>
      <c r="Y451" s="51">
        <f t="shared" si="325"/>
        <v>0</v>
      </c>
      <c r="Z451" s="51">
        <v>0</v>
      </c>
      <c r="AA451" s="51">
        <v>0</v>
      </c>
      <c r="AB451" s="51">
        <v>0</v>
      </c>
      <c r="AC451" s="51">
        <v>0</v>
      </c>
    </row>
    <row r="452" spans="1:29" ht="47.1" customHeight="1">
      <c r="A452" s="65"/>
      <c r="B452" s="131" t="s">
        <v>63</v>
      </c>
      <c r="C452" s="61">
        <f>SUM(C437:C451)</f>
        <v>0</v>
      </c>
      <c r="D452" s="61">
        <f>SUM(D437:D451)</f>
        <v>0</v>
      </c>
      <c r="E452" s="61">
        <f>SUM(E437:E451)</f>
        <v>0</v>
      </c>
      <c r="F452" s="61">
        <f>SUM(F437:F451)</f>
        <v>0</v>
      </c>
      <c r="G452" s="63">
        <f t="shared" si="326"/>
        <v>0</v>
      </c>
      <c r="H452" s="61">
        <f>SUM(H437:H451)</f>
        <v>0</v>
      </c>
      <c r="I452" s="61">
        <f>SUM(I437:I451)</f>
        <v>0</v>
      </c>
      <c r="J452" s="61">
        <f>SUM(J437:J451)</f>
        <v>0</v>
      </c>
      <c r="K452" s="63">
        <f>IF(J452&gt;0,I452/J452,0)</f>
        <v>0</v>
      </c>
      <c r="L452" s="61">
        <f>SUM(L437:L451)</f>
        <v>0</v>
      </c>
      <c r="M452" s="61">
        <f>SUM(M437:M451)</f>
        <v>0</v>
      </c>
      <c r="N452" s="61">
        <f>SUM(N437:N451)</f>
        <v>0</v>
      </c>
      <c r="O452" s="63">
        <f>IF(N452&gt;0,M452/N452,0)</f>
        <v>0</v>
      </c>
      <c r="P452" s="61">
        <f>SUM(P437:P451)</f>
        <v>0</v>
      </c>
      <c r="Q452" s="61">
        <f>SUM(Q437:Q451)</f>
        <v>0</v>
      </c>
      <c r="R452" s="61">
        <f>SUM(R437:R451)</f>
        <v>0</v>
      </c>
      <c r="S452" s="63">
        <f t="shared" si="334"/>
        <v>0</v>
      </c>
      <c r="T452" s="61">
        <f>SUM(T437:T451)</f>
        <v>0</v>
      </c>
      <c r="U452" s="61">
        <f>SUM(U437:U451)</f>
        <v>0</v>
      </c>
      <c r="V452" s="61">
        <f>SUM(V437:V451)</f>
        <v>0</v>
      </c>
      <c r="W452" s="61">
        <f>SUM(W437:W451)</f>
        <v>0</v>
      </c>
      <c r="X452" s="61">
        <f>SUM(X437:X451)</f>
        <v>0</v>
      </c>
      <c r="Y452" s="61">
        <f>SUM(Y437:Y451)</f>
        <v>0</v>
      </c>
      <c r="Z452" s="61">
        <f>SUM(Z437:Z451)</f>
        <v>0</v>
      </c>
      <c r="AA452" s="61">
        <f>SUM(AA437:AA451)</f>
        <v>0</v>
      </c>
      <c r="AB452" s="61">
        <f>SUM(AB437:AB451)</f>
        <v>0</v>
      </c>
      <c r="AC452" s="61">
        <f>SUM(AC437:AC451)</f>
        <v>0</v>
      </c>
    </row>
    <row r="64737" spans="30:30">
      <c r="AD64737" s="31"/>
    </row>
  </sheetData>
  <phoneticPr fontId="0" type="noConversion"/>
  <conditionalFormatting sqref="AD184:AD198">
    <cfRule type="expression" dxfId="191" priority="266" stopIfTrue="1">
      <formula>($AD184="No")</formula>
    </cfRule>
    <cfRule type="expression" dxfId="190" priority="267" stopIfTrue="1">
      <formula>AND((#REF!&lt;=(MIN(#REF!)+2)),$AD184="Yes")</formula>
    </cfRule>
    <cfRule type="expression" dxfId="189" priority="268" stopIfTrue="1">
      <formula>AND((#REF!&gt;=(MAX(#REF!)-2)),$AD184="Yes")</formula>
    </cfRule>
    <cfRule type="expression" dxfId="188" priority="269" stopIfTrue="1">
      <formula>AND((#REF!&gt;0),$AD184="Yes")</formula>
    </cfRule>
  </conditionalFormatting>
  <conditionalFormatting sqref="AD207:AD221">
    <cfRule type="expression" dxfId="187" priority="274" stopIfTrue="1">
      <formula>($AD207="No")</formula>
    </cfRule>
    <cfRule type="expression" dxfId="186" priority="275" stopIfTrue="1">
      <formula>AND((#REF!&lt;=(MIN(#REF!)+2)),$AD207="Yes")</formula>
    </cfRule>
    <cfRule type="expression" dxfId="185" priority="276" stopIfTrue="1">
      <formula>AND((#REF!&gt;=(MAX(#REF!)-2)),$AD207="Yes")</formula>
    </cfRule>
    <cfRule type="expression" dxfId="184" priority="277" stopIfTrue="1">
      <formula>AND((#REF!&gt;0),$AD207="Yes")</formula>
    </cfRule>
  </conditionalFormatting>
  <printOptions horizontalCentered="1"/>
  <pageMargins left="0.25" right="0.25" top="0.5" bottom="0.25" header="0.25" footer="0.25"/>
  <pageSetup scale="56" fitToHeight="0" orientation="landscape"/>
  <headerFooter alignWithMargins="0">
    <oddFooter>&amp;LUpdate on: &amp;D  (&amp;T)&amp;RPage &amp;P of &amp;N</oddFooter>
  </headerFooter>
  <rowBreaks count="19" manualBreakCount="19">
    <brk id="23" max="16383" man="1"/>
    <brk id="46" max="16383" man="1"/>
    <brk id="84" max="16383" man="1"/>
    <brk id="107" max="16383" man="1"/>
    <brk id="130" max="16383" man="1"/>
    <brk id="153" max="16383" man="1"/>
    <brk id="176" max="16383" man="1"/>
    <brk id="199" max="16383" man="1"/>
    <brk id="222" max="16383" man="1"/>
    <brk id="245" max="16383" man="1"/>
    <brk id="268" max="16383" man="1"/>
    <brk id="291" max="16383" man="1"/>
    <brk id="314" max="16383" man="1"/>
    <brk id="337" max="16383" man="1"/>
    <brk id="360" max="16383" man="1"/>
    <brk id="383" max="16383" man="1"/>
    <brk id="406" max="16383" man="1"/>
    <brk id="429" max="16383" man="1"/>
    <brk id="45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2"/>
  <sheetViews>
    <sheetView zoomScale="120" zoomScaleNormal="120" workbookViewId="0">
      <selection activeCell="A11" sqref="A11"/>
    </sheetView>
  </sheetViews>
  <sheetFormatPr defaultRowHeight="12.75"/>
  <cols>
    <col min="1" max="1" width="10.7109375" bestFit="1" customWidth="1"/>
    <col min="2" max="2" width="7.140625" customWidth="1"/>
    <col min="3" max="3" width="4.28515625" customWidth="1"/>
    <col min="4" max="6" width="4.28515625" bestFit="1" customWidth="1"/>
    <col min="7" max="7" width="6" bestFit="1" customWidth="1"/>
    <col min="8" max="8" width="6.28515625" bestFit="1" customWidth="1"/>
    <col min="9" max="9" width="4.140625" bestFit="1" customWidth="1"/>
    <col min="10" max="10" width="4.28515625" bestFit="1" customWidth="1"/>
    <col min="11" max="11" width="6" bestFit="1" customWidth="1"/>
    <col min="12" max="12" width="6.28515625" bestFit="1" customWidth="1"/>
    <col min="13" max="13" width="5.7109375" bestFit="1" customWidth="1"/>
    <col min="14" max="14" width="5.5703125" bestFit="1" customWidth="1"/>
    <col min="15" max="15" width="6" bestFit="1" customWidth="1"/>
    <col min="16" max="16" width="7.42578125" bestFit="1" customWidth="1"/>
    <col min="17" max="17" width="5.42578125" bestFit="1" customWidth="1"/>
    <col min="18" max="18" width="5.140625" bestFit="1" customWidth="1"/>
    <col min="19" max="19" width="6" bestFit="1" customWidth="1"/>
    <col min="20" max="20" width="7.5703125" bestFit="1" customWidth="1"/>
    <col min="21" max="21" width="3.7109375" bestFit="1" customWidth="1"/>
    <col min="22" max="23" width="5.140625" bestFit="1" customWidth="1"/>
    <col min="24" max="24" width="4.85546875" bestFit="1" customWidth="1"/>
    <col min="25" max="25" width="4.5703125" customWidth="1"/>
    <col min="26" max="26" width="4.85546875" customWidth="1"/>
    <col min="27" max="27" width="5.28515625" customWidth="1"/>
    <col min="28" max="28" width="5" bestFit="1" customWidth="1"/>
  </cols>
  <sheetData>
    <row r="2" spans="1:28" ht="36">
      <c r="N2" s="119" t="str">
        <f>Totals!O2</f>
        <v xml:space="preserve">2011-12 Lakeland Eagle Jr. Varsity Game Totals    </v>
      </c>
    </row>
    <row r="3" spans="1:28" ht="14.25">
      <c r="N3" s="118" t="str">
        <f>Totals!O3</f>
        <v>Stats Updated Through 2/14/2012 Hartland Game</v>
      </c>
    </row>
    <row r="5" spans="1:28">
      <c r="A5" s="14"/>
      <c r="B5" s="17" t="s">
        <v>19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</row>
    <row r="6" spans="1:28">
      <c r="A6" s="17" t="s">
        <v>1</v>
      </c>
      <c r="B6" s="99" t="s">
        <v>104</v>
      </c>
      <c r="C6" s="105" t="s">
        <v>73</v>
      </c>
      <c r="D6" s="105" t="s">
        <v>74</v>
      </c>
      <c r="E6" s="105" t="s">
        <v>90</v>
      </c>
      <c r="F6" s="105" t="s">
        <v>91</v>
      </c>
      <c r="G6" s="105" t="s">
        <v>96</v>
      </c>
      <c r="H6" s="105" t="s">
        <v>92</v>
      </c>
      <c r="I6" s="105" t="s">
        <v>93</v>
      </c>
      <c r="J6" s="105" t="s">
        <v>94</v>
      </c>
      <c r="K6" s="105" t="s">
        <v>95</v>
      </c>
      <c r="L6" s="105" t="s">
        <v>97</v>
      </c>
      <c r="M6" s="105" t="s">
        <v>75</v>
      </c>
      <c r="N6" s="105" t="s">
        <v>76</v>
      </c>
      <c r="O6" s="105" t="s">
        <v>77</v>
      </c>
      <c r="P6" s="105" t="s">
        <v>98</v>
      </c>
      <c r="Q6" s="105" t="s">
        <v>78</v>
      </c>
      <c r="R6" s="105" t="s">
        <v>79</v>
      </c>
      <c r="S6" s="105" t="s">
        <v>80</v>
      </c>
      <c r="T6" s="105" t="s">
        <v>81</v>
      </c>
      <c r="U6" s="105" t="s">
        <v>82</v>
      </c>
      <c r="V6" s="105" t="s">
        <v>83</v>
      </c>
      <c r="W6" s="105" t="s">
        <v>84</v>
      </c>
      <c r="X6" s="105" t="s">
        <v>85</v>
      </c>
      <c r="Y6" s="105" t="s">
        <v>86</v>
      </c>
      <c r="Z6" s="105" t="s">
        <v>87</v>
      </c>
      <c r="AA6" s="105" t="s">
        <v>88</v>
      </c>
      <c r="AB6" s="106" t="s">
        <v>89</v>
      </c>
    </row>
    <row r="7" spans="1:28">
      <c r="A7" s="14" t="s">
        <v>2</v>
      </c>
      <c r="B7" s="103">
        <v>176</v>
      </c>
      <c r="C7" s="107">
        <v>15</v>
      </c>
      <c r="D7" s="107">
        <v>37</v>
      </c>
      <c r="E7" s="107">
        <v>29</v>
      </c>
      <c r="F7" s="107">
        <v>67</v>
      </c>
      <c r="G7" s="108">
        <v>0.43283582089552236</v>
      </c>
      <c r="H7" s="107">
        <v>58</v>
      </c>
      <c r="I7" s="107">
        <v>23</v>
      </c>
      <c r="J7" s="107">
        <v>56</v>
      </c>
      <c r="K7" s="108">
        <v>0.4107142857142857</v>
      </c>
      <c r="L7" s="107">
        <v>69</v>
      </c>
      <c r="M7" s="107">
        <v>52</v>
      </c>
      <c r="N7" s="107">
        <v>123</v>
      </c>
      <c r="O7" s="108">
        <v>0.42276422764227645</v>
      </c>
      <c r="P7" s="107">
        <v>127</v>
      </c>
      <c r="Q7" s="107">
        <v>49</v>
      </c>
      <c r="R7" s="107">
        <v>64</v>
      </c>
      <c r="S7" s="108">
        <v>0.765625</v>
      </c>
      <c r="T7" s="107">
        <v>49</v>
      </c>
      <c r="U7" s="107">
        <v>5</v>
      </c>
      <c r="V7" s="107">
        <v>21</v>
      </c>
      <c r="W7" s="107">
        <v>57</v>
      </c>
      <c r="X7" s="107">
        <v>78</v>
      </c>
      <c r="Y7" s="107">
        <v>14</v>
      </c>
      <c r="Z7" s="107">
        <v>10</v>
      </c>
      <c r="AA7" s="107">
        <v>9</v>
      </c>
      <c r="AB7" s="114">
        <v>1</v>
      </c>
    </row>
    <row r="8" spans="1:28">
      <c r="A8" s="28" t="s">
        <v>49</v>
      </c>
      <c r="B8" s="104">
        <v>95</v>
      </c>
      <c r="C8" s="109">
        <v>15</v>
      </c>
      <c r="D8" s="109">
        <v>43</v>
      </c>
      <c r="E8" s="109">
        <v>36</v>
      </c>
      <c r="F8" s="109">
        <v>69</v>
      </c>
      <c r="G8" s="110">
        <v>0.52173913043478259</v>
      </c>
      <c r="H8" s="109">
        <v>72</v>
      </c>
      <c r="I8" s="109">
        <v>1</v>
      </c>
      <c r="J8" s="109">
        <v>6</v>
      </c>
      <c r="K8" s="110">
        <v>0.16666666666666666</v>
      </c>
      <c r="L8" s="109">
        <v>3</v>
      </c>
      <c r="M8" s="109">
        <v>38</v>
      </c>
      <c r="N8" s="109">
        <v>77</v>
      </c>
      <c r="O8" s="110">
        <v>0.4935064935064935</v>
      </c>
      <c r="P8" s="109">
        <v>75</v>
      </c>
      <c r="Q8" s="109">
        <v>20</v>
      </c>
      <c r="R8" s="109">
        <v>33</v>
      </c>
      <c r="S8" s="110">
        <v>0.60606060606060608</v>
      </c>
      <c r="T8" s="109">
        <v>20</v>
      </c>
      <c r="U8" s="109">
        <v>13</v>
      </c>
      <c r="V8" s="109">
        <v>11</v>
      </c>
      <c r="W8" s="109">
        <v>21</v>
      </c>
      <c r="X8" s="109">
        <v>32</v>
      </c>
      <c r="Y8" s="109">
        <v>25</v>
      </c>
      <c r="Z8" s="109">
        <v>17</v>
      </c>
      <c r="AA8" s="109">
        <v>4</v>
      </c>
      <c r="AB8" s="115">
        <v>0</v>
      </c>
    </row>
    <row r="9" spans="1:28">
      <c r="A9" s="28" t="s">
        <v>3</v>
      </c>
      <c r="B9" s="104">
        <v>86</v>
      </c>
      <c r="C9" s="109">
        <v>8</v>
      </c>
      <c r="D9" s="109">
        <v>14</v>
      </c>
      <c r="E9" s="109">
        <v>11</v>
      </c>
      <c r="F9" s="109">
        <v>40</v>
      </c>
      <c r="G9" s="110">
        <v>0.27500000000000002</v>
      </c>
      <c r="H9" s="109">
        <v>22</v>
      </c>
      <c r="I9" s="109">
        <v>9</v>
      </c>
      <c r="J9" s="109">
        <v>16</v>
      </c>
      <c r="K9" s="110">
        <v>0.5625</v>
      </c>
      <c r="L9" s="109">
        <v>27</v>
      </c>
      <c r="M9" s="109">
        <v>20</v>
      </c>
      <c r="N9" s="109">
        <v>56</v>
      </c>
      <c r="O9" s="110">
        <v>0.35714285714285715</v>
      </c>
      <c r="P9" s="109">
        <v>49</v>
      </c>
      <c r="Q9" s="109">
        <v>37</v>
      </c>
      <c r="R9" s="109">
        <v>49</v>
      </c>
      <c r="S9" s="110">
        <v>0.75510204081632648</v>
      </c>
      <c r="T9" s="109">
        <v>37</v>
      </c>
      <c r="U9" s="109">
        <v>8</v>
      </c>
      <c r="V9" s="109">
        <v>5</v>
      </c>
      <c r="W9" s="109">
        <v>18</v>
      </c>
      <c r="X9" s="109">
        <v>23</v>
      </c>
      <c r="Y9" s="109">
        <v>16</v>
      </c>
      <c r="Z9" s="109">
        <v>6</v>
      </c>
      <c r="AA9" s="109">
        <v>3</v>
      </c>
      <c r="AB9" s="115">
        <v>1</v>
      </c>
    </row>
    <row r="10" spans="1:28">
      <c r="A10" s="28" t="s">
        <v>26</v>
      </c>
      <c r="B10" s="104">
        <v>83</v>
      </c>
      <c r="C10" s="109">
        <v>8</v>
      </c>
      <c r="D10" s="109">
        <v>15</v>
      </c>
      <c r="E10" s="109">
        <v>20</v>
      </c>
      <c r="F10" s="109">
        <v>61</v>
      </c>
      <c r="G10" s="110">
        <v>0.32786885245901637</v>
      </c>
      <c r="H10" s="109">
        <v>40</v>
      </c>
      <c r="I10" s="109">
        <v>6</v>
      </c>
      <c r="J10" s="109">
        <v>18</v>
      </c>
      <c r="K10" s="110">
        <v>0.33333333333333331</v>
      </c>
      <c r="L10" s="109">
        <v>18</v>
      </c>
      <c r="M10" s="109">
        <v>26</v>
      </c>
      <c r="N10" s="109">
        <v>79</v>
      </c>
      <c r="O10" s="110">
        <v>0.32911392405063289</v>
      </c>
      <c r="P10" s="109">
        <v>58</v>
      </c>
      <c r="Q10" s="109">
        <v>25</v>
      </c>
      <c r="R10" s="109">
        <v>37</v>
      </c>
      <c r="S10" s="110">
        <v>0.67567567567567566</v>
      </c>
      <c r="T10" s="109">
        <v>25</v>
      </c>
      <c r="U10" s="109">
        <v>13</v>
      </c>
      <c r="V10" s="109">
        <v>4</v>
      </c>
      <c r="W10" s="109">
        <v>12</v>
      </c>
      <c r="X10" s="109">
        <v>16</v>
      </c>
      <c r="Y10" s="109">
        <v>19</v>
      </c>
      <c r="Z10" s="109">
        <v>7</v>
      </c>
      <c r="AA10" s="109">
        <v>0</v>
      </c>
      <c r="AB10" s="115">
        <v>0</v>
      </c>
    </row>
    <row r="11" spans="1:28">
      <c r="A11" s="28" t="s">
        <v>46</v>
      </c>
      <c r="B11" s="104">
        <v>81</v>
      </c>
      <c r="C11" s="109">
        <v>16</v>
      </c>
      <c r="D11" s="109">
        <v>40</v>
      </c>
      <c r="E11" s="109">
        <v>32</v>
      </c>
      <c r="F11" s="109">
        <v>79</v>
      </c>
      <c r="G11" s="110">
        <v>0.4050632911392405</v>
      </c>
      <c r="H11" s="109">
        <v>64</v>
      </c>
      <c r="I11" s="109">
        <v>1</v>
      </c>
      <c r="J11" s="109">
        <v>3</v>
      </c>
      <c r="K11" s="110">
        <v>0.33333333333333331</v>
      </c>
      <c r="L11" s="109">
        <v>3</v>
      </c>
      <c r="M11" s="109">
        <v>33</v>
      </c>
      <c r="N11" s="109">
        <v>82</v>
      </c>
      <c r="O11" s="110">
        <v>0.40243902439024393</v>
      </c>
      <c r="P11" s="109">
        <v>67</v>
      </c>
      <c r="Q11" s="109">
        <v>14</v>
      </c>
      <c r="R11" s="109">
        <v>28</v>
      </c>
      <c r="S11" s="110">
        <v>0.5</v>
      </c>
      <c r="T11" s="109">
        <v>14</v>
      </c>
      <c r="U11" s="109">
        <v>5</v>
      </c>
      <c r="V11" s="109">
        <v>29</v>
      </c>
      <c r="W11" s="109">
        <v>24</v>
      </c>
      <c r="X11" s="109">
        <v>53</v>
      </c>
      <c r="Y11" s="109">
        <v>18</v>
      </c>
      <c r="Z11" s="109">
        <v>44</v>
      </c>
      <c r="AA11" s="109">
        <v>1</v>
      </c>
      <c r="AB11" s="115">
        <v>0</v>
      </c>
    </row>
    <row r="12" spans="1:28">
      <c r="A12" s="28" t="s">
        <v>70</v>
      </c>
      <c r="B12" s="104">
        <v>80</v>
      </c>
      <c r="C12" s="109">
        <v>16</v>
      </c>
      <c r="D12" s="109">
        <v>37</v>
      </c>
      <c r="E12" s="109">
        <v>28</v>
      </c>
      <c r="F12" s="109">
        <v>74</v>
      </c>
      <c r="G12" s="110">
        <v>0.3783783783783784</v>
      </c>
      <c r="H12" s="109">
        <v>56</v>
      </c>
      <c r="I12" s="109">
        <v>1</v>
      </c>
      <c r="J12" s="109">
        <v>3</v>
      </c>
      <c r="K12" s="110">
        <v>0.33333333333333331</v>
      </c>
      <c r="L12" s="109">
        <v>3</v>
      </c>
      <c r="M12" s="109">
        <v>29</v>
      </c>
      <c r="N12" s="109">
        <v>77</v>
      </c>
      <c r="O12" s="110">
        <v>0.37662337662337664</v>
      </c>
      <c r="P12" s="109">
        <v>59</v>
      </c>
      <c r="Q12" s="109">
        <v>21</v>
      </c>
      <c r="R12" s="109">
        <v>45</v>
      </c>
      <c r="S12" s="110">
        <v>0.46666666666666667</v>
      </c>
      <c r="T12" s="109">
        <v>21</v>
      </c>
      <c r="U12" s="109">
        <v>11</v>
      </c>
      <c r="V12" s="109">
        <v>14</v>
      </c>
      <c r="W12" s="109">
        <v>34</v>
      </c>
      <c r="X12" s="109">
        <v>48</v>
      </c>
      <c r="Y12" s="109">
        <v>27</v>
      </c>
      <c r="Z12" s="109">
        <v>18</v>
      </c>
      <c r="AA12" s="109">
        <v>2</v>
      </c>
      <c r="AB12" s="115">
        <v>2</v>
      </c>
    </row>
    <row r="13" spans="1:28">
      <c r="A13" s="28" t="s">
        <v>69</v>
      </c>
      <c r="B13" s="104">
        <v>73</v>
      </c>
      <c r="C13" s="109">
        <v>7</v>
      </c>
      <c r="D13" s="109">
        <v>18</v>
      </c>
      <c r="E13" s="109">
        <v>23</v>
      </c>
      <c r="F13" s="109">
        <v>65</v>
      </c>
      <c r="G13" s="110">
        <v>0.35384615384615387</v>
      </c>
      <c r="H13" s="109">
        <v>46</v>
      </c>
      <c r="I13" s="109">
        <v>2</v>
      </c>
      <c r="J13" s="109">
        <v>7</v>
      </c>
      <c r="K13" s="110">
        <v>0.2857142857142857</v>
      </c>
      <c r="L13" s="109">
        <v>6</v>
      </c>
      <c r="M13" s="109">
        <v>25</v>
      </c>
      <c r="N13" s="109">
        <v>72</v>
      </c>
      <c r="O13" s="110">
        <v>0.34722222222222221</v>
      </c>
      <c r="P13" s="109">
        <v>52</v>
      </c>
      <c r="Q13" s="109">
        <v>21</v>
      </c>
      <c r="R13" s="109">
        <v>31</v>
      </c>
      <c r="S13" s="110">
        <v>0.67741935483870963</v>
      </c>
      <c r="T13" s="109">
        <v>21</v>
      </c>
      <c r="U13" s="109">
        <v>12</v>
      </c>
      <c r="V13" s="109">
        <v>8</v>
      </c>
      <c r="W13" s="109">
        <v>13</v>
      </c>
      <c r="X13" s="109">
        <v>21</v>
      </c>
      <c r="Y13" s="109">
        <v>23</v>
      </c>
      <c r="Z13" s="109">
        <v>13</v>
      </c>
      <c r="AA13" s="109">
        <v>0</v>
      </c>
      <c r="AB13" s="115">
        <v>4</v>
      </c>
    </row>
    <row r="14" spans="1:28">
      <c r="A14" s="28" t="s">
        <v>52</v>
      </c>
      <c r="B14" s="104">
        <v>44</v>
      </c>
      <c r="C14" s="109">
        <v>14</v>
      </c>
      <c r="D14" s="109">
        <v>22</v>
      </c>
      <c r="E14" s="109">
        <v>15</v>
      </c>
      <c r="F14" s="109">
        <v>29</v>
      </c>
      <c r="G14" s="110">
        <v>0.51724137931034486</v>
      </c>
      <c r="H14" s="109">
        <v>30</v>
      </c>
      <c r="I14" s="109">
        <v>0</v>
      </c>
      <c r="J14" s="109">
        <v>0</v>
      </c>
      <c r="K14" s="110">
        <v>0</v>
      </c>
      <c r="L14" s="109">
        <v>0</v>
      </c>
      <c r="M14" s="109">
        <v>15</v>
      </c>
      <c r="N14" s="109">
        <v>29</v>
      </c>
      <c r="O14" s="110">
        <v>0.51724137931034486</v>
      </c>
      <c r="P14" s="109">
        <v>30</v>
      </c>
      <c r="Q14" s="109">
        <v>14</v>
      </c>
      <c r="R14" s="109">
        <v>21</v>
      </c>
      <c r="S14" s="110">
        <v>0.66666666666666663</v>
      </c>
      <c r="T14" s="109">
        <v>14</v>
      </c>
      <c r="U14" s="109">
        <v>1</v>
      </c>
      <c r="V14" s="109">
        <v>7</v>
      </c>
      <c r="W14" s="109">
        <v>11</v>
      </c>
      <c r="X14" s="109">
        <v>18</v>
      </c>
      <c r="Y14" s="109">
        <v>11</v>
      </c>
      <c r="Z14" s="109">
        <v>4</v>
      </c>
      <c r="AA14" s="109">
        <v>3</v>
      </c>
      <c r="AB14" s="115">
        <v>0</v>
      </c>
    </row>
    <row r="15" spans="1:28">
      <c r="A15" s="28" t="s">
        <v>4</v>
      </c>
      <c r="B15" s="104">
        <v>38</v>
      </c>
      <c r="C15" s="109">
        <v>8</v>
      </c>
      <c r="D15" s="109">
        <v>14</v>
      </c>
      <c r="E15" s="109">
        <v>14</v>
      </c>
      <c r="F15" s="109">
        <v>39</v>
      </c>
      <c r="G15" s="110">
        <v>0.35897435897435898</v>
      </c>
      <c r="H15" s="109">
        <v>28</v>
      </c>
      <c r="I15" s="109">
        <v>0</v>
      </c>
      <c r="J15" s="109">
        <v>0</v>
      </c>
      <c r="K15" s="110">
        <v>0</v>
      </c>
      <c r="L15" s="109">
        <v>0</v>
      </c>
      <c r="M15" s="109">
        <v>14</v>
      </c>
      <c r="N15" s="109">
        <v>39</v>
      </c>
      <c r="O15" s="110">
        <v>0.35897435897435898</v>
      </c>
      <c r="P15" s="109">
        <v>28</v>
      </c>
      <c r="Q15" s="109">
        <v>10</v>
      </c>
      <c r="R15" s="109">
        <v>28</v>
      </c>
      <c r="S15" s="110">
        <v>0.35714285714285715</v>
      </c>
      <c r="T15" s="109">
        <v>10</v>
      </c>
      <c r="U15" s="109">
        <v>2</v>
      </c>
      <c r="V15" s="109">
        <v>9</v>
      </c>
      <c r="W15" s="109">
        <v>28</v>
      </c>
      <c r="X15" s="109">
        <v>37</v>
      </c>
      <c r="Y15" s="109">
        <v>5</v>
      </c>
      <c r="Z15" s="109">
        <v>2</v>
      </c>
      <c r="AA15" s="109">
        <v>10</v>
      </c>
      <c r="AB15" s="115">
        <v>0</v>
      </c>
    </row>
    <row r="16" spans="1:28">
      <c r="A16" s="28" t="s">
        <v>50</v>
      </c>
      <c r="B16" s="104">
        <v>33</v>
      </c>
      <c r="C16" s="109">
        <v>16</v>
      </c>
      <c r="D16" s="109">
        <v>14</v>
      </c>
      <c r="E16" s="109">
        <v>10</v>
      </c>
      <c r="F16" s="109">
        <v>22</v>
      </c>
      <c r="G16" s="110">
        <v>0.45454545454545453</v>
      </c>
      <c r="H16" s="109">
        <v>20</v>
      </c>
      <c r="I16" s="109">
        <v>0</v>
      </c>
      <c r="J16" s="109">
        <v>0</v>
      </c>
      <c r="K16" s="110">
        <v>0</v>
      </c>
      <c r="L16" s="109">
        <v>0</v>
      </c>
      <c r="M16" s="109">
        <v>10</v>
      </c>
      <c r="N16" s="109">
        <v>22</v>
      </c>
      <c r="O16" s="110">
        <v>0.45454545454545453</v>
      </c>
      <c r="P16" s="109">
        <v>20</v>
      </c>
      <c r="Q16" s="109">
        <v>13</v>
      </c>
      <c r="R16" s="109">
        <v>18</v>
      </c>
      <c r="S16" s="110">
        <v>0.72222222222222221</v>
      </c>
      <c r="T16" s="109">
        <v>13</v>
      </c>
      <c r="U16" s="109">
        <v>1</v>
      </c>
      <c r="V16" s="109">
        <v>7</v>
      </c>
      <c r="W16" s="109">
        <v>18</v>
      </c>
      <c r="X16" s="109">
        <v>25</v>
      </c>
      <c r="Y16" s="109">
        <v>14</v>
      </c>
      <c r="Z16" s="109">
        <v>2</v>
      </c>
      <c r="AA16" s="109">
        <v>3</v>
      </c>
      <c r="AB16" s="115">
        <v>0</v>
      </c>
    </row>
    <row r="17" spans="1:28">
      <c r="A17" s="28" t="s">
        <v>53</v>
      </c>
      <c r="B17" s="104">
        <v>19</v>
      </c>
      <c r="C17" s="109">
        <v>12</v>
      </c>
      <c r="D17" s="109">
        <v>15</v>
      </c>
      <c r="E17" s="109">
        <v>8</v>
      </c>
      <c r="F17" s="109">
        <v>19</v>
      </c>
      <c r="G17" s="110">
        <v>0.42105263157894735</v>
      </c>
      <c r="H17" s="109">
        <v>16</v>
      </c>
      <c r="I17" s="109">
        <v>0</v>
      </c>
      <c r="J17" s="109">
        <v>3</v>
      </c>
      <c r="K17" s="110">
        <v>0</v>
      </c>
      <c r="L17" s="109">
        <v>0</v>
      </c>
      <c r="M17" s="109">
        <v>9</v>
      </c>
      <c r="N17" s="109">
        <v>22</v>
      </c>
      <c r="O17" s="110">
        <v>0.40909090909090912</v>
      </c>
      <c r="P17" s="109">
        <v>16</v>
      </c>
      <c r="Q17" s="109">
        <v>3</v>
      </c>
      <c r="R17" s="109">
        <v>4</v>
      </c>
      <c r="S17" s="110">
        <v>0.75</v>
      </c>
      <c r="T17" s="109">
        <v>3</v>
      </c>
      <c r="U17" s="109">
        <v>2</v>
      </c>
      <c r="V17" s="109">
        <v>2</v>
      </c>
      <c r="W17" s="109">
        <v>8</v>
      </c>
      <c r="X17" s="109">
        <v>10</v>
      </c>
      <c r="Y17" s="109">
        <v>8</v>
      </c>
      <c r="Z17" s="109">
        <v>1</v>
      </c>
      <c r="AA17" s="109">
        <v>1</v>
      </c>
      <c r="AB17" s="115">
        <v>0</v>
      </c>
    </row>
    <row r="18" spans="1:28">
      <c r="A18" s="28" t="s">
        <v>44</v>
      </c>
      <c r="B18" s="104">
        <v>17</v>
      </c>
      <c r="C18" s="109">
        <v>14</v>
      </c>
      <c r="D18" s="109">
        <v>4</v>
      </c>
      <c r="E18" s="109">
        <v>5</v>
      </c>
      <c r="F18" s="109">
        <v>16</v>
      </c>
      <c r="G18" s="110">
        <v>0.3125</v>
      </c>
      <c r="H18" s="109">
        <v>10</v>
      </c>
      <c r="I18" s="109">
        <v>0</v>
      </c>
      <c r="J18" s="109">
        <v>1</v>
      </c>
      <c r="K18" s="110">
        <v>0</v>
      </c>
      <c r="L18" s="109">
        <v>0</v>
      </c>
      <c r="M18" s="109">
        <v>5</v>
      </c>
      <c r="N18" s="109">
        <v>17</v>
      </c>
      <c r="O18" s="110">
        <v>0.29411764705882354</v>
      </c>
      <c r="P18" s="109">
        <v>10</v>
      </c>
      <c r="Q18" s="109">
        <v>7</v>
      </c>
      <c r="R18" s="109">
        <v>12</v>
      </c>
      <c r="S18" s="110">
        <v>0.58333333333333337</v>
      </c>
      <c r="T18" s="109">
        <v>7</v>
      </c>
      <c r="U18" s="109">
        <v>1</v>
      </c>
      <c r="V18" s="109">
        <v>6</v>
      </c>
      <c r="W18" s="109">
        <v>8</v>
      </c>
      <c r="X18" s="109">
        <v>14</v>
      </c>
      <c r="Y18" s="109">
        <v>9</v>
      </c>
      <c r="Z18" s="109">
        <v>3</v>
      </c>
      <c r="AA18" s="109">
        <v>1</v>
      </c>
      <c r="AB18" s="115">
        <v>0</v>
      </c>
    </row>
    <row r="19" spans="1:28">
      <c r="A19" s="28" t="s">
        <v>51</v>
      </c>
      <c r="B19" s="104">
        <v>8</v>
      </c>
      <c r="C19" s="109">
        <v>8</v>
      </c>
      <c r="D19" s="109">
        <v>8</v>
      </c>
      <c r="E19" s="109">
        <v>1</v>
      </c>
      <c r="F19" s="109">
        <v>2</v>
      </c>
      <c r="G19" s="110">
        <v>0.5</v>
      </c>
      <c r="H19" s="109">
        <v>2</v>
      </c>
      <c r="I19" s="109">
        <v>2</v>
      </c>
      <c r="J19" s="109">
        <v>3</v>
      </c>
      <c r="K19" s="110">
        <v>0.66666666666666663</v>
      </c>
      <c r="L19" s="109">
        <v>6</v>
      </c>
      <c r="M19" s="109">
        <v>3</v>
      </c>
      <c r="N19" s="109">
        <v>5</v>
      </c>
      <c r="O19" s="110">
        <v>0.6</v>
      </c>
      <c r="P19" s="109">
        <v>8</v>
      </c>
      <c r="Q19" s="109">
        <v>0</v>
      </c>
      <c r="R19" s="109">
        <v>0</v>
      </c>
      <c r="S19" s="110">
        <v>0</v>
      </c>
      <c r="T19" s="109">
        <v>0</v>
      </c>
      <c r="U19" s="109">
        <v>0</v>
      </c>
      <c r="V19" s="109">
        <v>1</v>
      </c>
      <c r="W19" s="109">
        <v>2</v>
      </c>
      <c r="X19" s="109">
        <v>3</v>
      </c>
      <c r="Y19" s="109">
        <v>8</v>
      </c>
      <c r="Z19" s="109">
        <v>0</v>
      </c>
      <c r="AA19" s="109">
        <v>0</v>
      </c>
      <c r="AB19" s="115">
        <v>0</v>
      </c>
    </row>
    <row r="20" spans="1:28">
      <c r="A20" s="28" t="s">
        <v>45</v>
      </c>
      <c r="B20" s="104">
        <v>7</v>
      </c>
      <c r="C20" s="109">
        <v>10</v>
      </c>
      <c r="D20" s="109">
        <v>6</v>
      </c>
      <c r="E20" s="109">
        <v>2</v>
      </c>
      <c r="F20" s="109">
        <v>14</v>
      </c>
      <c r="G20" s="110">
        <v>0.14285714285714285</v>
      </c>
      <c r="H20" s="109">
        <v>4</v>
      </c>
      <c r="I20" s="109">
        <v>0</v>
      </c>
      <c r="J20" s="109">
        <v>7</v>
      </c>
      <c r="K20" s="110">
        <v>0</v>
      </c>
      <c r="L20" s="109">
        <v>0</v>
      </c>
      <c r="M20" s="109">
        <v>2</v>
      </c>
      <c r="N20" s="109">
        <v>21</v>
      </c>
      <c r="O20" s="110">
        <v>9.5238095238095233E-2</v>
      </c>
      <c r="P20" s="109">
        <v>4</v>
      </c>
      <c r="Q20" s="109">
        <v>3</v>
      </c>
      <c r="R20" s="109">
        <v>9</v>
      </c>
      <c r="S20" s="110">
        <v>0.33333333333333331</v>
      </c>
      <c r="T20" s="109">
        <v>3</v>
      </c>
      <c r="U20" s="109">
        <v>0</v>
      </c>
      <c r="V20" s="109">
        <v>0</v>
      </c>
      <c r="W20" s="109">
        <v>5</v>
      </c>
      <c r="X20" s="109">
        <v>5</v>
      </c>
      <c r="Y20" s="109">
        <v>11</v>
      </c>
      <c r="Z20" s="109">
        <v>2</v>
      </c>
      <c r="AA20" s="109">
        <v>0</v>
      </c>
      <c r="AB20" s="115">
        <v>0</v>
      </c>
    </row>
    <row r="21" spans="1:28">
      <c r="A21" s="28" t="s">
        <v>111</v>
      </c>
      <c r="B21" s="104">
        <v>2</v>
      </c>
      <c r="C21" s="109">
        <v>1</v>
      </c>
      <c r="D21" s="109">
        <v>0</v>
      </c>
      <c r="E21" s="109">
        <v>1</v>
      </c>
      <c r="F21" s="109">
        <v>4</v>
      </c>
      <c r="G21" s="110">
        <v>0.25</v>
      </c>
      <c r="H21" s="109">
        <v>2</v>
      </c>
      <c r="I21" s="109">
        <v>0</v>
      </c>
      <c r="J21" s="109">
        <v>0</v>
      </c>
      <c r="K21" s="110">
        <v>0</v>
      </c>
      <c r="L21" s="109">
        <v>0</v>
      </c>
      <c r="M21" s="109">
        <v>1</v>
      </c>
      <c r="N21" s="109">
        <v>4</v>
      </c>
      <c r="O21" s="110">
        <v>0.25</v>
      </c>
      <c r="P21" s="109">
        <v>2</v>
      </c>
      <c r="Q21" s="109">
        <v>0</v>
      </c>
      <c r="R21" s="109">
        <v>2</v>
      </c>
      <c r="S21" s="110">
        <v>0</v>
      </c>
      <c r="T21" s="109">
        <v>0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  <c r="Z21" s="109">
        <v>0</v>
      </c>
      <c r="AA21" s="109">
        <v>0</v>
      </c>
      <c r="AB21" s="115">
        <v>0</v>
      </c>
    </row>
    <row r="22" spans="1:28">
      <c r="A22" s="18" t="s">
        <v>18</v>
      </c>
      <c r="B22" s="111">
        <v>842</v>
      </c>
      <c r="C22" s="112">
        <v>168</v>
      </c>
      <c r="D22" s="112">
        <v>287</v>
      </c>
      <c r="E22" s="112">
        <v>235</v>
      </c>
      <c r="F22" s="112">
        <v>600</v>
      </c>
      <c r="G22" s="113">
        <v>5.651902594419342</v>
      </c>
      <c r="H22" s="112">
        <v>470</v>
      </c>
      <c r="I22" s="112">
        <v>45</v>
      </c>
      <c r="J22" s="112">
        <v>123</v>
      </c>
      <c r="K22" s="113">
        <v>3.0922619047619047</v>
      </c>
      <c r="L22" s="112">
        <v>135</v>
      </c>
      <c r="M22" s="112">
        <v>282</v>
      </c>
      <c r="N22" s="112">
        <v>725</v>
      </c>
      <c r="O22" s="113">
        <v>5.7080199697960881</v>
      </c>
      <c r="P22" s="112">
        <v>605</v>
      </c>
      <c r="Q22" s="112">
        <v>237</v>
      </c>
      <c r="R22" s="112">
        <v>381</v>
      </c>
      <c r="S22" s="113">
        <v>7.859247756756397</v>
      </c>
      <c r="T22" s="112">
        <v>237</v>
      </c>
      <c r="U22" s="112">
        <v>74</v>
      </c>
      <c r="V22" s="112">
        <v>124</v>
      </c>
      <c r="W22" s="112">
        <v>259</v>
      </c>
      <c r="X22" s="112">
        <v>383</v>
      </c>
      <c r="Y22" s="112">
        <v>208</v>
      </c>
      <c r="Z22" s="112">
        <v>129</v>
      </c>
      <c r="AA22" s="112">
        <v>37</v>
      </c>
      <c r="AB22" s="116">
        <v>8</v>
      </c>
    </row>
  </sheetData>
  <pageMargins left="0.75" right="0.75" top="1" bottom="1" header="0.5" footer="0.5"/>
  <pageSetup orientation="portrait"/>
  <headerFooter alignWithMargins="0">
    <oddFooter>&amp;CNONE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B22"/>
  <sheetViews>
    <sheetView zoomScale="110" zoomScaleNormal="110" workbookViewId="0">
      <selection activeCell="A11" sqref="A11"/>
    </sheetView>
  </sheetViews>
  <sheetFormatPr defaultRowHeight="12.75"/>
  <cols>
    <col min="1" max="1" width="10.7109375" bestFit="1" customWidth="1"/>
    <col min="2" max="2" width="7.140625" customWidth="1"/>
    <col min="3" max="3" width="4.28515625" customWidth="1"/>
    <col min="4" max="6" width="4.85546875" bestFit="1" customWidth="1"/>
    <col min="7" max="7" width="6" bestFit="1" customWidth="1"/>
    <col min="8" max="8" width="6.28515625" bestFit="1" customWidth="1"/>
    <col min="9" max="9" width="4.140625" bestFit="1" customWidth="1"/>
    <col min="10" max="10" width="4.85546875" bestFit="1" customWidth="1"/>
    <col min="11" max="11" width="6" bestFit="1" customWidth="1"/>
    <col min="12" max="12" width="6.28515625" bestFit="1" customWidth="1"/>
    <col min="13" max="13" width="5.7109375" bestFit="1" customWidth="1"/>
    <col min="14" max="14" width="5.5703125" bestFit="1" customWidth="1"/>
    <col min="15" max="15" width="6" bestFit="1" customWidth="1"/>
    <col min="16" max="16" width="7.42578125" bestFit="1" customWidth="1"/>
    <col min="17" max="17" width="5.42578125" bestFit="1" customWidth="1"/>
    <col min="18" max="18" width="5.140625" bestFit="1" customWidth="1"/>
    <col min="19" max="19" width="6" bestFit="1" customWidth="1"/>
    <col min="20" max="20" width="7.5703125" bestFit="1" customWidth="1"/>
    <col min="21" max="21" width="3.7109375" bestFit="1" customWidth="1"/>
    <col min="22" max="23" width="5.140625" bestFit="1" customWidth="1"/>
    <col min="24" max="25" width="4.85546875" bestFit="1" customWidth="1"/>
    <col min="26" max="26" width="4.85546875" customWidth="1"/>
    <col min="27" max="27" width="5.28515625" customWidth="1"/>
    <col min="28" max="28" width="5" bestFit="1" customWidth="1"/>
  </cols>
  <sheetData>
    <row r="2" spans="1:28" ht="46.5">
      <c r="N2" s="69" t="str">
        <f>Totals!O25</f>
        <v>2011-12 Lakeland Eagle Jr. Varsity Game Averages</v>
      </c>
    </row>
    <row r="3" spans="1:28" ht="18">
      <c r="N3" s="46" t="str">
        <f>Totals!O26</f>
        <v>Stats Updated Through 2/14/2012 Hartland Game</v>
      </c>
    </row>
    <row r="5" spans="1:28">
      <c r="A5" s="14"/>
      <c r="B5" s="17" t="s">
        <v>19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</row>
    <row r="6" spans="1:28">
      <c r="A6" s="17" t="s">
        <v>1</v>
      </c>
      <c r="B6" s="117" t="s">
        <v>54</v>
      </c>
      <c r="C6" s="97" t="s">
        <v>73</v>
      </c>
      <c r="D6" s="97" t="s">
        <v>74</v>
      </c>
      <c r="E6" s="97" t="s">
        <v>90</v>
      </c>
      <c r="F6" s="97" t="s">
        <v>91</v>
      </c>
      <c r="G6" s="97" t="s">
        <v>96</v>
      </c>
      <c r="H6" s="97" t="s">
        <v>92</v>
      </c>
      <c r="I6" s="97" t="s">
        <v>93</v>
      </c>
      <c r="J6" s="97" t="s">
        <v>94</v>
      </c>
      <c r="K6" s="97" t="s">
        <v>95</v>
      </c>
      <c r="L6" s="97" t="s">
        <v>97</v>
      </c>
      <c r="M6" s="97" t="s">
        <v>75</v>
      </c>
      <c r="N6" s="97" t="s">
        <v>76</v>
      </c>
      <c r="O6" s="97" t="s">
        <v>77</v>
      </c>
      <c r="P6" s="97" t="s">
        <v>98</v>
      </c>
      <c r="Q6" s="97" t="s">
        <v>78</v>
      </c>
      <c r="R6" s="97" t="s">
        <v>79</v>
      </c>
      <c r="S6" s="97" t="s">
        <v>80</v>
      </c>
      <c r="T6" s="97" t="s">
        <v>81</v>
      </c>
      <c r="U6" s="97" t="s">
        <v>82</v>
      </c>
      <c r="V6" s="97" t="s">
        <v>83</v>
      </c>
      <c r="W6" s="97" t="s">
        <v>84</v>
      </c>
      <c r="X6" s="97" t="s">
        <v>85</v>
      </c>
      <c r="Y6" s="97" t="s">
        <v>86</v>
      </c>
      <c r="Z6" s="97" t="s">
        <v>87</v>
      </c>
      <c r="AA6" s="97" t="s">
        <v>88</v>
      </c>
      <c r="AB6" s="98" t="s">
        <v>89</v>
      </c>
    </row>
    <row r="7" spans="1:28">
      <c r="A7" s="14" t="s">
        <v>2</v>
      </c>
      <c r="B7" s="100">
        <v>11.733333333333333</v>
      </c>
      <c r="C7" s="85">
        <v>15</v>
      </c>
      <c r="D7" s="88">
        <v>2.4666666666666668</v>
      </c>
      <c r="E7" s="88">
        <v>1.9333333333333333</v>
      </c>
      <c r="F7" s="88">
        <v>4.4666666666666668</v>
      </c>
      <c r="G7" s="91">
        <v>0.43283582089552236</v>
      </c>
      <c r="H7" s="88">
        <v>3.8666666666666667</v>
      </c>
      <c r="I7" s="88">
        <v>1.5333333333333334</v>
      </c>
      <c r="J7" s="88">
        <v>3.7333333333333334</v>
      </c>
      <c r="K7" s="91">
        <v>0.41071428571428575</v>
      </c>
      <c r="L7" s="88">
        <v>4.5999999999999996</v>
      </c>
      <c r="M7" s="88">
        <v>3.4666666666666668</v>
      </c>
      <c r="N7" s="88">
        <v>8.1999999999999993</v>
      </c>
      <c r="O7" s="91">
        <v>0.42276422764227645</v>
      </c>
      <c r="P7" s="88">
        <v>8.4666666666666668</v>
      </c>
      <c r="Q7" s="88">
        <v>3.2666666666666666</v>
      </c>
      <c r="R7" s="88">
        <v>4.2666666666666666</v>
      </c>
      <c r="S7" s="91">
        <v>0.765625</v>
      </c>
      <c r="T7" s="88">
        <v>3.2666666666666666</v>
      </c>
      <c r="U7" s="88">
        <v>0.33333333333333331</v>
      </c>
      <c r="V7" s="88">
        <v>1.4</v>
      </c>
      <c r="W7" s="88">
        <v>3.8</v>
      </c>
      <c r="X7" s="88">
        <v>5.2</v>
      </c>
      <c r="Y7" s="88">
        <v>0.93333333333333335</v>
      </c>
      <c r="Z7" s="88">
        <v>0.66666666666666663</v>
      </c>
      <c r="AA7" s="88">
        <v>0.6</v>
      </c>
      <c r="AB7" s="94">
        <v>6.6666666666666666E-2</v>
      </c>
    </row>
    <row r="8" spans="1:28">
      <c r="A8" s="28" t="s">
        <v>3</v>
      </c>
      <c r="B8" s="101">
        <v>10.75</v>
      </c>
      <c r="C8" s="86">
        <v>8</v>
      </c>
      <c r="D8" s="89">
        <v>1.75</v>
      </c>
      <c r="E8" s="89">
        <v>1.375</v>
      </c>
      <c r="F8" s="89">
        <v>5</v>
      </c>
      <c r="G8" s="92">
        <v>0.27500000000000002</v>
      </c>
      <c r="H8" s="89">
        <v>2.75</v>
      </c>
      <c r="I8" s="89">
        <v>1.125</v>
      </c>
      <c r="J8" s="89">
        <v>2</v>
      </c>
      <c r="K8" s="92">
        <v>0.5625</v>
      </c>
      <c r="L8" s="89">
        <v>3.375</v>
      </c>
      <c r="M8" s="89">
        <v>2.5</v>
      </c>
      <c r="N8" s="89">
        <v>7</v>
      </c>
      <c r="O8" s="92">
        <v>0.35714285714285715</v>
      </c>
      <c r="P8" s="89">
        <v>6.125</v>
      </c>
      <c r="Q8" s="89">
        <v>4.625</v>
      </c>
      <c r="R8" s="89">
        <v>6.125</v>
      </c>
      <c r="S8" s="92">
        <v>0.75510204081632648</v>
      </c>
      <c r="T8" s="89">
        <v>4.625</v>
      </c>
      <c r="U8" s="89">
        <v>1</v>
      </c>
      <c r="V8" s="89">
        <v>0.625</v>
      </c>
      <c r="W8" s="89">
        <v>2.25</v>
      </c>
      <c r="X8" s="89">
        <v>2.875</v>
      </c>
      <c r="Y8" s="89">
        <v>2</v>
      </c>
      <c r="Z8" s="89">
        <v>0.75</v>
      </c>
      <c r="AA8" s="89">
        <v>0.375</v>
      </c>
      <c r="AB8" s="95">
        <v>0.125</v>
      </c>
    </row>
    <row r="9" spans="1:28">
      <c r="A9" s="28" t="s">
        <v>69</v>
      </c>
      <c r="B9" s="101">
        <v>10.428571428571429</v>
      </c>
      <c r="C9" s="86">
        <v>7</v>
      </c>
      <c r="D9" s="89">
        <v>2.5714285714285716</v>
      </c>
      <c r="E9" s="89">
        <v>3.2857142857142856</v>
      </c>
      <c r="F9" s="89">
        <v>9.2857142857142865</v>
      </c>
      <c r="G9" s="92">
        <v>0.35384615384615381</v>
      </c>
      <c r="H9" s="89">
        <v>6.5714285714285712</v>
      </c>
      <c r="I9" s="89">
        <v>0.2857142857142857</v>
      </c>
      <c r="J9" s="89">
        <v>1</v>
      </c>
      <c r="K9" s="92">
        <v>0.2857142857142857</v>
      </c>
      <c r="L9" s="89">
        <v>0.8571428571428571</v>
      </c>
      <c r="M9" s="89">
        <v>3.5714285714285716</v>
      </c>
      <c r="N9" s="89">
        <v>10.285714285714286</v>
      </c>
      <c r="O9" s="92">
        <v>0.34722222222222221</v>
      </c>
      <c r="P9" s="89">
        <v>7.4285714285714288</v>
      </c>
      <c r="Q9" s="89">
        <v>3</v>
      </c>
      <c r="R9" s="89">
        <v>4.4285714285714288</v>
      </c>
      <c r="S9" s="92">
        <v>0.67741935483870963</v>
      </c>
      <c r="T9" s="89">
        <v>3</v>
      </c>
      <c r="U9" s="89">
        <v>1.7142857142857142</v>
      </c>
      <c r="V9" s="89">
        <v>1.1428571428571428</v>
      </c>
      <c r="W9" s="89">
        <v>1.8571428571428572</v>
      </c>
      <c r="X9" s="89">
        <v>3</v>
      </c>
      <c r="Y9" s="89">
        <v>3.2857142857142856</v>
      </c>
      <c r="Z9" s="89">
        <v>1.8571428571428572</v>
      </c>
      <c r="AA9" s="89">
        <v>0</v>
      </c>
      <c r="AB9" s="95">
        <v>0.5714285714285714</v>
      </c>
    </row>
    <row r="10" spans="1:28">
      <c r="A10" s="28" t="s">
        <v>26</v>
      </c>
      <c r="B10" s="101">
        <v>10.375</v>
      </c>
      <c r="C10" s="86">
        <v>8</v>
      </c>
      <c r="D10" s="89">
        <v>1.875</v>
      </c>
      <c r="E10" s="89">
        <v>2.5</v>
      </c>
      <c r="F10" s="89">
        <v>7.625</v>
      </c>
      <c r="G10" s="92">
        <v>0.32786885245901637</v>
      </c>
      <c r="H10" s="89">
        <v>5</v>
      </c>
      <c r="I10" s="89">
        <v>0.75</v>
      </c>
      <c r="J10" s="89">
        <v>2.25</v>
      </c>
      <c r="K10" s="92">
        <v>0.33333333333333331</v>
      </c>
      <c r="L10" s="89">
        <v>2.25</v>
      </c>
      <c r="M10" s="89">
        <v>3.25</v>
      </c>
      <c r="N10" s="89">
        <v>9.875</v>
      </c>
      <c r="O10" s="92">
        <v>0.32911392405063289</v>
      </c>
      <c r="P10" s="89">
        <v>7.25</v>
      </c>
      <c r="Q10" s="89">
        <v>3.125</v>
      </c>
      <c r="R10" s="89">
        <v>4.625</v>
      </c>
      <c r="S10" s="92">
        <v>0.67567567567567566</v>
      </c>
      <c r="T10" s="89">
        <v>3.125</v>
      </c>
      <c r="U10" s="89">
        <v>1.625</v>
      </c>
      <c r="V10" s="89">
        <v>0.5</v>
      </c>
      <c r="W10" s="89">
        <v>1.5</v>
      </c>
      <c r="X10" s="89">
        <v>2</v>
      </c>
      <c r="Y10" s="89">
        <v>2.375</v>
      </c>
      <c r="Z10" s="89">
        <v>0.875</v>
      </c>
      <c r="AA10" s="89">
        <v>0</v>
      </c>
      <c r="AB10" s="95">
        <v>0</v>
      </c>
    </row>
    <row r="11" spans="1:28">
      <c r="A11" s="28" t="s">
        <v>49</v>
      </c>
      <c r="B11" s="101">
        <v>6.333333333333333</v>
      </c>
      <c r="C11" s="86">
        <v>15</v>
      </c>
      <c r="D11" s="89">
        <v>2.8666666666666667</v>
      </c>
      <c r="E11" s="89">
        <v>2.4</v>
      </c>
      <c r="F11" s="89">
        <v>4.5999999999999996</v>
      </c>
      <c r="G11" s="92">
        <v>0.52173913043478259</v>
      </c>
      <c r="H11" s="89">
        <v>4.8</v>
      </c>
      <c r="I11" s="89">
        <v>6.6666666666666666E-2</v>
      </c>
      <c r="J11" s="89">
        <v>0.4</v>
      </c>
      <c r="K11" s="92">
        <v>0.16666666666666666</v>
      </c>
      <c r="L11" s="89">
        <v>0.2</v>
      </c>
      <c r="M11" s="89">
        <v>2.5333333333333332</v>
      </c>
      <c r="N11" s="89">
        <v>5.1333333333333337</v>
      </c>
      <c r="O11" s="92">
        <v>0.49350649350649345</v>
      </c>
      <c r="P11" s="89">
        <v>5</v>
      </c>
      <c r="Q11" s="89">
        <v>1.3333333333333333</v>
      </c>
      <c r="R11" s="89">
        <v>2.2000000000000002</v>
      </c>
      <c r="S11" s="92">
        <v>0.60606060606060597</v>
      </c>
      <c r="T11" s="89">
        <v>1.3333333333333333</v>
      </c>
      <c r="U11" s="89">
        <v>0.8666666666666667</v>
      </c>
      <c r="V11" s="89">
        <v>0.73333333333333328</v>
      </c>
      <c r="W11" s="89">
        <v>1.4</v>
      </c>
      <c r="X11" s="89">
        <v>2.1333333333333333</v>
      </c>
      <c r="Y11" s="89">
        <v>1.6666666666666667</v>
      </c>
      <c r="Z11" s="89">
        <v>1.1333333333333333</v>
      </c>
      <c r="AA11" s="89">
        <v>0.26666666666666666</v>
      </c>
      <c r="AB11" s="95">
        <v>0</v>
      </c>
    </row>
    <row r="12" spans="1:28">
      <c r="A12" s="28" t="s">
        <v>46</v>
      </c>
      <c r="B12" s="101">
        <v>5.0625</v>
      </c>
      <c r="C12" s="86">
        <v>16</v>
      </c>
      <c r="D12" s="89">
        <v>2.5</v>
      </c>
      <c r="E12" s="89">
        <v>2</v>
      </c>
      <c r="F12" s="89">
        <v>4.9375</v>
      </c>
      <c r="G12" s="92">
        <v>0.4050632911392405</v>
      </c>
      <c r="H12" s="89">
        <v>4</v>
      </c>
      <c r="I12" s="89">
        <v>6.25E-2</v>
      </c>
      <c r="J12" s="89">
        <v>0.1875</v>
      </c>
      <c r="K12" s="92">
        <v>0.33333333333333331</v>
      </c>
      <c r="L12" s="89">
        <v>0.1875</v>
      </c>
      <c r="M12" s="89">
        <v>2.0625</v>
      </c>
      <c r="N12" s="89">
        <v>5.125</v>
      </c>
      <c r="O12" s="92">
        <v>0.40243902439024393</v>
      </c>
      <c r="P12" s="89">
        <v>4.1875</v>
      </c>
      <c r="Q12" s="89">
        <v>0.875</v>
      </c>
      <c r="R12" s="89">
        <v>1.75</v>
      </c>
      <c r="S12" s="92">
        <v>0.5</v>
      </c>
      <c r="T12" s="89">
        <v>0.875</v>
      </c>
      <c r="U12" s="89">
        <v>0.3125</v>
      </c>
      <c r="V12" s="89">
        <v>1.8125</v>
      </c>
      <c r="W12" s="89">
        <v>1.5</v>
      </c>
      <c r="X12" s="89">
        <v>3.3125</v>
      </c>
      <c r="Y12" s="89">
        <v>1.125</v>
      </c>
      <c r="Z12" s="89">
        <v>2.75</v>
      </c>
      <c r="AA12" s="89">
        <v>6.25E-2</v>
      </c>
      <c r="AB12" s="95">
        <v>0</v>
      </c>
    </row>
    <row r="13" spans="1:28">
      <c r="A13" s="28" t="s">
        <v>70</v>
      </c>
      <c r="B13" s="101">
        <v>5</v>
      </c>
      <c r="C13" s="86">
        <v>16</v>
      </c>
      <c r="D13" s="89">
        <v>2.3125</v>
      </c>
      <c r="E13" s="89">
        <v>1.75</v>
      </c>
      <c r="F13" s="89">
        <v>4.625</v>
      </c>
      <c r="G13" s="92">
        <v>0.3783783783783784</v>
      </c>
      <c r="H13" s="89">
        <v>3.5</v>
      </c>
      <c r="I13" s="89">
        <v>6.25E-2</v>
      </c>
      <c r="J13" s="89">
        <v>0.1875</v>
      </c>
      <c r="K13" s="92">
        <v>0.33333333333333331</v>
      </c>
      <c r="L13" s="89">
        <v>0.1875</v>
      </c>
      <c r="M13" s="89">
        <v>1.8125</v>
      </c>
      <c r="N13" s="89">
        <v>4.8125</v>
      </c>
      <c r="O13" s="92">
        <v>0.37662337662337664</v>
      </c>
      <c r="P13" s="89">
        <v>3.6875</v>
      </c>
      <c r="Q13" s="89">
        <v>1.3125</v>
      </c>
      <c r="R13" s="89">
        <v>2.8125</v>
      </c>
      <c r="S13" s="92">
        <v>0.46666666666666667</v>
      </c>
      <c r="T13" s="89">
        <v>1.3125</v>
      </c>
      <c r="U13" s="89">
        <v>0.6875</v>
      </c>
      <c r="V13" s="89">
        <v>0.875</v>
      </c>
      <c r="W13" s="89">
        <v>2.125</v>
      </c>
      <c r="X13" s="89">
        <v>3</v>
      </c>
      <c r="Y13" s="89">
        <v>1.6875</v>
      </c>
      <c r="Z13" s="89">
        <v>1.125</v>
      </c>
      <c r="AA13" s="89">
        <v>0.125</v>
      </c>
      <c r="AB13" s="95">
        <v>0.125</v>
      </c>
    </row>
    <row r="14" spans="1:28">
      <c r="A14" s="28" t="s">
        <v>4</v>
      </c>
      <c r="B14" s="101">
        <v>4.75</v>
      </c>
      <c r="C14" s="86">
        <v>8</v>
      </c>
      <c r="D14" s="89">
        <v>1.75</v>
      </c>
      <c r="E14" s="89">
        <v>1.75</v>
      </c>
      <c r="F14" s="89">
        <v>4.875</v>
      </c>
      <c r="G14" s="92">
        <v>0.35897435897435898</v>
      </c>
      <c r="H14" s="89">
        <v>3.5</v>
      </c>
      <c r="I14" s="89">
        <v>0</v>
      </c>
      <c r="J14" s="89">
        <v>0</v>
      </c>
      <c r="K14" s="92">
        <v>0</v>
      </c>
      <c r="L14" s="89">
        <v>0</v>
      </c>
      <c r="M14" s="89">
        <v>1.75</v>
      </c>
      <c r="N14" s="89">
        <v>4.875</v>
      </c>
      <c r="O14" s="92">
        <v>0.35897435897435898</v>
      </c>
      <c r="P14" s="89">
        <v>3.5</v>
      </c>
      <c r="Q14" s="89">
        <v>1.25</v>
      </c>
      <c r="R14" s="89">
        <v>3.5</v>
      </c>
      <c r="S14" s="92">
        <v>0.35714285714285715</v>
      </c>
      <c r="T14" s="89">
        <v>1.25</v>
      </c>
      <c r="U14" s="89">
        <v>0.25</v>
      </c>
      <c r="V14" s="89">
        <v>1.125</v>
      </c>
      <c r="W14" s="89">
        <v>3.5</v>
      </c>
      <c r="X14" s="89">
        <v>4.625</v>
      </c>
      <c r="Y14" s="89">
        <v>0.625</v>
      </c>
      <c r="Z14" s="89">
        <v>0.25</v>
      </c>
      <c r="AA14" s="89">
        <v>1.25</v>
      </c>
      <c r="AB14" s="95">
        <v>0</v>
      </c>
    </row>
    <row r="15" spans="1:28">
      <c r="A15" s="28" t="s">
        <v>52</v>
      </c>
      <c r="B15" s="101">
        <v>3.1428571428571428</v>
      </c>
      <c r="C15" s="86">
        <v>14</v>
      </c>
      <c r="D15" s="89">
        <v>1.5714285714285714</v>
      </c>
      <c r="E15" s="89">
        <v>1.0714285714285714</v>
      </c>
      <c r="F15" s="89">
        <v>2.0714285714285716</v>
      </c>
      <c r="G15" s="92">
        <v>0.51724137931034475</v>
      </c>
      <c r="H15" s="89">
        <v>2.1428571428571428</v>
      </c>
      <c r="I15" s="89">
        <v>0</v>
      </c>
      <c r="J15" s="89">
        <v>0</v>
      </c>
      <c r="K15" s="92">
        <v>0</v>
      </c>
      <c r="L15" s="89">
        <v>0</v>
      </c>
      <c r="M15" s="89">
        <v>1.0714285714285714</v>
      </c>
      <c r="N15" s="89">
        <v>2.0714285714285716</v>
      </c>
      <c r="O15" s="92">
        <v>0.51724137931034475</v>
      </c>
      <c r="P15" s="89">
        <v>2.1428571428571428</v>
      </c>
      <c r="Q15" s="89">
        <v>1</v>
      </c>
      <c r="R15" s="89">
        <v>1.5</v>
      </c>
      <c r="S15" s="92">
        <v>0.66666666666666663</v>
      </c>
      <c r="T15" s="89">
        <v>1</v>
      </c>
      <c r="U15" s="89">
        <v>7.1428571428571425E-2</v>
      </c>
      <c r="V15" s="89">
        <v>0.5</v>
      </c>
      <c r="W15" s="89">
        <v>0.7857142857142857</v>
      </c>
      <c r="X15" s="89">
        <v>1.2857142857142858</v>
      </c>
      <c r="Y15" s="89">
        <v>0.7857142857142857</v>
      </c>
      <c r="Z15" s="89">
        <v>0.2857142857142857</v>
      </c>
      <c r="AA15" s="89">
        <v>0.21428571428571427</v>
      </c>
      <c r="AB15" s="95">
        <v>0</v>
      </c>
    </row>
    <row r="16" spans="1:28">
      <c r="A16" s="28" t="s">
        <v>50</v>
      </c>
      <c r="B16" s="101">
        <v>2.0625</v>
      </c>
      <c r="C16" s="86">
        <v>16</v>
      </c>
      <c r="D16" s="89">
        <v>0.875</v>
      </c>
      <c r="E16" s="89">
        <v>0.625</v>
      </c>
      <c r="F16" s="89">
        <v>1.375</v>
      </c>
      <c r="G16" s="92">
        <v>0.45454545454545453</v>
      </c>
      <c r="H16" s="89">
        <v>1.25</v>
      </c>
      <c r="I16" s="89">
        <v>0</v>
      </c>
      <c r="J16" s="89">
        <v>0</v>
      </c>
      <c r="K16" s="92">
        <v>0</v>
      </c>
      <c r="L16" s="89">
        <v>0</v>
      </c>
      <c r="M16" s="89">
        <v>0.625</v>
      </c>
      <c r="N16" s="89">
        <v>1.375</v>
      </c>
      <c r="O16" s="92">
        <v>0.45454545454545453</v>
      </c>
      <c r="P16" s="89">
        <v>1.25</v>
      </c>
      <c r="Q16" s="89">
        <v>0.8125</v>
      </c>
      <c r="R16" s="89">
        <v>1.125</v>
      </c>
      <c r="S16" s="92">
        <v>0.72222222222222221</v>
      </c>
      <c r="T16" s="89">
        <v>0.8125</v>
      </c>
      <c r="U16" s="89">
        <v>6.25E-2</v>
      </c>
      <c r="V16" s="89">
        <v>0.4375</v>
      </c>
      <c r="W16" s="89">
        <v>1.125</v>
      </c>
      <c r="X16" s="89">
        <v>1.5625</v>
      </c>
      <c r="Y16" s="89">
        <v>0.875</v>
      </c>
      <c r="Z16" s="89">
        <v>0.125</v>
      </c>
      <c r="AA16" s="89">
        <v>0.1875</v>
      </c>
      <c r="AB16" s="95">
        <v>0</v>
      </c>
    </row>
    <row r="17" spans="1:28">
      <c r="A17" s="28" t="s">
        <v>111</v>
      </c>
      <c r="B17" s="101">
        <v>2</v>
      </c>
      <c r="C17" s="86">
        <v>1</v>
      </c>
      <c r="D17" s="89">
        <v>0</v>
      </c>
      <c r="E17" s="89">
        <v>1</v>
      </c>
      <c r="F17" s="89">
        <v>4</v>
      </c>
      <c r="G17" s="92">
        <v>0.25</v>
      </c>
      <c r="H17" s="89">
        <v>2</v>
      </c>
      <c r="I17" s="89">
        <v>0</v>
      </c>
      <c r="J17" s="89">
        <v>0</v>
      </c>
      <c r="K17" s="92">
        <v>0</v>
      </c>
      <c r="L17" s="89">
        <v>0</v>
      </c>
      <c r="M17" s="89">
        <v>1</v>
      </c>
      <c r="N17" s="89">
        <v>4</v>
      </c>
      <c r="O17" s="92">
        <v>0.25</v>
      </c>
      <c r="P17" s="89">
        <v>2</v>
      </c>
      <c r="Q17" s="89">
        <v>0</v>
      </c>
      <c r="R17" s="89">
        <v>2</v>
      </c>
      <c r="S17" s="92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95">
        <v>0</v>
      </c>
    </row>
    <row r="18" spans="1:28">
      <c r="A18" s="28" t="s">
        <v>53</v>
      </c>
      <c r="B18" s="101">
        <v>1.5833333333333333</v>
      </c>
      <c r="C18" s="86">
        <v>12</v>
      </c>
      <c r="D18" s="89">
        <v>1.25</v>
      </c>
      <c r="E18" s="89">
        <v>0.66666666666666663</v>
      </c>
      <c r="F18" s="89">
        <v>1.5833333333333333</v>
      </c>
      <c r="G18" s="92">
        <v>0.42105263157894735</v>
      </c>
      <c r="H18" s="89">
        <v>1.3333333333333333</v>
      </c>
      <c r="I18" s="89">
        <v>0</v>
      </c>
      <c r="J18" s="89">
        <v>0.25</v>
      </c>
      <c r="K18" s="92">
        <v>0</v>
      </c>
      <c r="L18" s="89">
        <v>0</v>
      </c>
      <c r="M18" s="89">
        <v>0.75</v>
      </c>
      <c r="N18" s="89">
        <v>1.8333333333333333</v>
      </c>
      <c r="O18" s="92">
        <v>0.40909090909090912</v>
      </c>
      <c r="P18" s="89">
        <v>1.3333333333333333</v>
      </c>
      <c r="Q18" s="89">
        <v>0.25</v>
      </c>
      <c r="R18" s="89">
        <v>0.33333333333333331</v>
      </c>
      <c r="S18" s="92">
        <v>0.75</v>
      </c>
      <c r="T18" s="89">
        <v>0.25</v>
      </c>
      <c r="U18" s="89">
        <v>0.16666666666666666</v>
      </c>
      <c r="V18" s="89">
        <v>0.16666666666666666</v>
      </c>
      <c r="W18" s="89">
        <v>0.66666666666666663</v>
      </c>
      <c r="X18" s="89">
        <v>0.83333333333333337</v>
      </c>
      <c r="Y18" s="89">
        <v>0.66666666666666663</v>
      </c>
      <c r="Z18" s="89">
        <v>8.3333333333333329E-2</v>
      </c>
      <c r="AA18" s="89">
        <v>8.3333333333333329E-2</v>
      </c>
      <c r="AB18" s="95">
        <v>0</v>
      </c>
    </row>
    <row r="19" spans="1:28">
      <c r="A19" s="28" t="s">
        <v>44</v>
      </c>
      <c r="B19" s="101">
        <v>1.2142857142857142</v>
      </c>
      <c r="C19" s="86">
        <v>14</v>
      </c>
      <c r="D19" s="89">
        <v>0.2857142857142857</v>
      </c>
      <c r="E19" s="89">
        <v>0.35714285714285715</v>
      </c>
      <c r="F19" s="89">
        <v>1.1428571428571428</v>
      </c>
      <c r="G19" s="92">
        <v>0.3125</v>
      </c>
      <c r="H19" s="89">
        <v>0.7142857142857143</v>
      </c>
      <c r="I19" s="89">
        <v>0</v>
      </c>
      <c r="J19" s="89">
        <v>7.1428571428571425E-2</v>
      </c>
      <c r="K19" s="92">
        <v>0</v>
      </c>
      <c r="L19" s="89">
        <v>0</v>
      </c>
      <c r="M19" s="89">
        <v>0.35714285714285715</v>
      </c>
      <c r="N19" s="89">
        <v>1.2142857142857142</v>
      </c>
      <c r="O19" s="92">
        <v>0.29411764705882354</v>
      </c>
      <c r="P19" s="89">
        <v>0.7142857142857143</v>
      </c>
      <c r="Q19" s="89">
        <v>0.5</v>
      </c>
      <c r="R19" s="89">
        <v>0.8571428571428571</v>
      </c>
      <c r="S19" s="92">
        <v>0.58333333333333337</v>
      </c>
      <c r="T19" s="89">
        <v>0.5</v>
      </c>
      <c r="U19" s="89">
        <v>7.1428571428571425E-2</v>
      </c>
      <c r="V19" s="89">
        <v>0.42857142857142855</v>
      </c>
      <c r="W19" s="89">
        <v>0.5714285714285714</v>
      </c>
      <c r="X19" s="89">
        <v>1</v>
      </c>
      <c r="Y19" s="89">
        <v>0.6428571428571429</v>
      </c>
      <c r="Z19" s="89">
        <v>0.21428571428571427</v>
      </c>
      <c r="AA19" s="89">
        <v>7.1428571428571425E-2</v>
      </c>
      <c r="AB19" s="95">
        <v>0</v>
      </c>
    </row>
    <row r="20" spans="1:28">
      <c r="A20" s="28" t="s">
        <v>51</v>
      </c>
      <c r="B20" s="101">
        <v>1</v>
      </c>
      <c r="C20" s="86">
        <v>8</v>
      </c>
      <c r="D20" s="89">
        <v>1</v>
      </c>
      <c r="E20" s="89">
        <v>0.125</v>
      </c>
      <c r="F20" s="89">
        <v>0.25</v>
      </c>
      <c r="G20" s="92">
        <v>0.5</v>
      </c>
      <c r="H20" s="89">
        <v>0.25</v>
      </c>
      <c r="I20" s="89">
        <v>0.25</v>
      </c>
      <c r="J20" s="89">
        <v>0.375</v>
      </c>
      <c r="K20" s="92">
        <v>0.66666666666666663</v>
      </c>
      <c r="L20" s="89">
        <v>0.75</v>
      </c>
      <c r="M20" s="89">
        <v>0.375</v>
      </c>
      <c r="N20" s="89">
        <v>0.625</v>
      </c>
      <c r="O20" s="92">
        <v>0.6</v>
      </c>
      <c r="P20" s="89">
        <v>1</v>
      </c>
      <c r="Q20" s="89">
        <v>0</v>
      </c>
      <c r="R20" s="89">
        <v>0</v>
      </c>
      <c r="S20" s="92">
        <v>0</v>
      </c>
      <c r="T20" s="89">
        <v>0</v>
      </c>
      <c r="U20" s="89">
        <v>0</v>
      </c>
      <c r="V20" s="89">
        <v>0.125</v>
      </c>
      <c r="W20" s="89">
        <v>0.25</v>
      </c>
      <c r="X20" s="89">
        <v>0.375</v>
      </c>
      <c r="Y20" s="89">
        <v>1</v>
      </c>
      <c r="Z20" s="89">
        <v>0</v>
      </c>
      <c r="AA20" s="89">
        <v>0</v>
      </c>
      <c r="AB20" s="95">
        <v>0</v>
      </c>
    </row>
    <row r="21" spans="1:28">
      <c r="A21" s="28" t="s">
        <v>45</v>
      </c>
      <c r="B21" s="101">
        <v>0.7</v>
      </c>
      <c r="C21" s="86">
        <v>10</v>
      </c>
      <c r="D21" s="89">
        <v>0.6</v>
      </c>
      <c r="E21" s="89">
        <v>0.2</v>
      </c>
      <c r="F21" s="89">
        <v>1.4</v>
      </c>
      <c r="G21" s="92">
        <v>0.14285714285714288</v>
      </c>
      <c r="H21" s="89">
        <v>0.4</v>
      </c>
      <c r="I21" s="89">
        <v>0</v>
      </c>
      <c r="J21" s="89">
        <v>0.7</v>
      </c>
      <c r="K21" s="92">
        <v>0</v>
      </c>
      <c r="L21" s="89">
        <v>0</v>
      </c>
      <c r="M21" s="89">
        <v>0.2</v>
      </c>
      <c r="N21" s="89">
        <v>2.1</v>
      </c>
      <c r="O21" s="92">
        <v>9.5238095238095233E-2</v>
      </c>
      <c r="P21" s="89">
        <v>0.4</v>
      </c>
      <c r="Q21" s="89">
        <v>0.3</v>
      </c>
      <c r="R21" s="89">
        <v>0.9</v>
      </c>
      <c r="S21" s="92">
        <v>0.33333333333333331</v>
      </c>
      <c r="T21" s="89">
        <v>0.3</v>
      </c>
      <c r="U21" s="89">
        <v>0</v>
      </c>
      <c r="V21" s="89">
        <v>0</v>
      </c>
      <c r="W21" s="89">
        <v>0.5</v>
      </c>
      <c r="X21" s="89">
        <v>0.5</v>
      </c>
      <c r="Y21" s="89">
        <v>1.1000000000000001</v>
      </c>
      <c r="Z21" s="89">
        <v>0.2</v>
      </c>
      <c r="AA21" s="89">
        <v>0</v>
      </c>
      <c r="AB21" s="95">
        <v>0</v>
      </c>
    </row>
    <row r="22" spans="1:28">
      <c r="A22" s="18" t="s">
        <v>18</v>
      </c>
      <c r="B22" s="102">
        <v>76.135714285714286</v>
      </c>
      <c r="C22" s="87">
        <v>168</v>
      </c>
      <c r="D22" s="90">
        <v>23.674404761904761</v>
      </c>
      <c r="E22" s="90">
        <v>21.039285714285715</v>
      </c>
      <c r="F22" s="90">
        <v>57.237499999999997</v>
      </c>
      <c r="G22" s="93">
        <v>5.651902594419342</v>
      </c>
      <c r="H22" s="90">
        <v>42.078571428571429</v>
      </c>
      <c r="I22" s="90">
        <v>4.1357142857142861</v>
      </c>
      <c r="J22" s="90">
        <v>11.154761904761903</v>
      </c>
      <c r="K22" s="93">
        <v>3.0922619047619047</v>
      </c>
      <c r="L22" s="90">
        <v>12.407142857142857</v>
      </c>
      <c r="M22" s="90">
        <v>25.324999999999999</v>
      </c>
      <c r="N22" s="90">
        <v>68.525595238095235</v>
      </c>
      <c r="O22" s="93">
        <v>5.7080199697960881</v>
      </c>
      <c r="P22" s="90">
        <v>54.485714285714288</v>
      </c>
      <c r="Q22" s="90">
        <v>21.65</v>
      </c>
      <c r="R22" s="90">
        <v>36.423214285714288</v>
      </c>
      <c r="S22" s="93">
        <v>7.8592477567563961</v>
      </c>
      <c r="T22" s="90">
        <v>21.65</v>
      </c>
      <c r="U22" s="90">
        <v>7.1613095238095239</v>
      </c>
      <c r="V22" s="90">
        <v>9.8714285714285719</v>
      </c>
      <c r="W22" s="90">
        <v>21.830952380952379</v>
      </c>
      <c r="X22" s="90">
        <v>31.702380952380953</v>
      </c>
      <c r="Y22" s="90">
        <v>18.768452380952379</v>
      </c>
      <c r="Z22" s="90">
        <v>10.315476190476192</v>
      </c>
      <c r="AA22" s="90">
        <v>3.2357142857142858</v>
      </c>
      <c r="AB22" s="96">
        <v>0.88809523809523805</v>
      </c>
    </row>
  </sheetData>
  <phoneticPr fontId="3" type="noConversion"/>
  <pageMargins left="0.75" right="0.75" top="1" bottom="1" header="0.5" footer="0.5"/>
  <pageSetup orientation="portrait"/>
  <headerFooter alignWithMargins="0">
    <oddFooter>&amp;CNONE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Totals</vt:lpstr>
      <vt:lpstr>Totals Pivot</vt:lpstr>
      <vt:lpstr>Averages Pivot</vt:lpstr>
      <vt:lpstr>Totals!Print_Area</vt:lpstr>
    </vt:vector>
  </TitlesOfParts>
  <Company>BOSCH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ers7fh</dc:creator>
  <cp:lastModifiedBy>Steve Lonergan</cp:lastModifiedBy>
  <cp:lastPrinted>2012-02-16T14:41:04Z</cp:lastPrinted>
  <dcterms:created xsi:type="dcterms:W3CDTF">2008-12-26T13:53:07Z</dcterms:created>
  <dcterms:modified xsi:type="dcterms:W3CDTF">2012-02-16T14:44:56Z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Lonergan S u089581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73</vt:lpwstr>
  </property>
  <property fmtid="{D5CDD505-2E9C-101B-9397-08002B2CF9AE}" pid="5" name="Initial_Creation_Date">
    <vt:lpwstr>1/31/2011 8:20:46 AM</vt:lpwstr>
  </property>
  <property fmtid="{D5CDD505-2E9C-101B-9397-08002B2CF9AE}" pid="6" name="Retention_Period_Start_Date">
    <vt:lpwstr/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